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12660" tabRatio="787" activeTab="3"/>
  </bookViews>
  <sheets>
    <sheet name="Current Account (00042-4)" sheetId="4" r:id="rId1"/>
    <sheet name="Savings Account (04300-9)" sheetId="5" r:id="rId2"/>
    <sheet name="Fixed Interest Account (00437-5" sheetId="2" r:id="rId3"/>
    <sheet name="Petty Cash" sheetId="8" r:id="rId4"/>
    <sheet name="Golf Fund Raiser Account" sheetId="6" r:id="rId5"/>
    <sheet name="Total All Accounts" sheetId="3" r:id="rId6"/>
    <sheet name="CONFIRMED PLEDGES" sheetId="7" r:id="rId7"/>
  </sheets>
  <calcPr calcId="125725"/>
</workbook>
</file>

<file path=xl/calcChain.xml><?xml version="1.0" encoding="utf-8"?>
<calcChain xmlns="http://schemas.openxmlformats.org/spreadsheetml/2006/main">
  <c r="F138" i="5"/>
  <c r="F83" i="2"/>
  <c r="F79"/>
  <c r="F80" s="1"/>
  <c r="F81" s="1"/>
  <c r="F77"/>
  <c r="F78" s="1"/>
  <c r="B40" i="6" l="1"/>
  <c r="H6" i="8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10" i="3" s="1"/>
  <c r="H5" i="8"/>
  <c r="E38" i="6"/>
  <c r="E40"/>
  <c r="E35"/>
  <c r="E31"/>
  <c r="E28" l="1"/>
  <c r="H8" i="3"/>
  <c r="H6"/>
  <c r="E52" i="6"/>
  <c r="E25"/>
  <c r="E18"/>
  <c r="E13"/>
  <c r="E8"/>
  <c r="E21"/>
  <c r="F5" i="5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33" i="4"/>
  <c r="H4" i="3" s="1"/>
  <c r="F5" i="2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H5" i="4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E55" i="6"/>
  <c r="H12" i="3" s="1"/>
  <c r="H14" l="1"/>
</calcChain>
</file>

<file path=xl/sharedStrings.xml><?xml version="1.0" encoding="utf-8"?>
<sst xmlns="http://schemas.openxmlformats.org/spreadsheetml/2006/main" count="481" uniqueCount="200">
  <si>
    <t>DATE</t>
  </si>
  <si>
    <t>DESCRIPTION</t>
  </si>
  <si>
    <t>AMOUNT</t>
  </si>
  <si>
    <t>From Sunrise Beach and Resort Hotel</t>
  </si>
  <si>
    <t>TOTALS</t>
  </si>
  <si>
    <t>Proceeds from fund raiser (18 Feb, 2012)</t>
  </si>
  <si>
    <t>"</t>
  </si>
  <si>
    <t>To open account</t>
  </si>
  <si>
    <t>TOTAL</t>
  </si>
  <si>
    <t>Bank charge</t>
  </si>
  <si>
    <t>Donation</t>
  </si>
  <si>
    <t>Comments</t>
  </si>
  <si>
    <t xml:space="preserve">Funds from BJJ </t>
  </si>
  <si>
    <t>ACCOUNT NUMBER 628-0-00042-4  CURRENT ACCOUNT</t>
  </si>
  <si>
    <t>BALANCE</t>
  </si>
  <si>
    <t>Sponsor library</t>
  </si>
  <si>
    <t>Anonymous from Sunrise Hotel customer</t>
  </si>
  <si>
    <t>Anonymous from friend of Khun Vutikorn</t>
  </si>
  <si>
    <t>Sponsor Music Room</t>
  </si>
  <si>
    <t>From Sputnik</t>
  </si>
  <si>
    <t>Memorial: estate of Mr. Benny O'Connor</t>
  </si>
  <si>
    <t xml:space="preserve">"       "  </t>
  </si>
  <si>
    <t>Sponsor a room</t>
  </si>
  <si>
    <t xml:space="preserve">CURRENT ACCOUNT (628-0-00042-4) </t>
  </si>
  <si>
    <t>From Nancy C Bradburn</t>
  </si>
  <si>
    <t>From Liv Kirkeby</t>
  </si>
  <si>
    <t>ACCOUNT NUMBER 628-1-04300-9  SAVINGS ACCOUNT</t>
  </si>
  <si>
    <t>From Donation Box at the 18 Feb fundraiser</t>
  </si>
  <si>
    <t>ACCOUNT</t>
  </si>
  <si>
    <t>From Mr. Magnus Florvag deposited into Fixed Interest acct.</t>
  </si>
  <si>
    <t>ACCOUNT NUMBER 628-2-00437-5  FIXED INTEREST ACCOUNT</t>
  </si>
  <si>
    <t>FIXED INTEREST ACCOUNT (628-2-00437-5 )</t>
  </si>
  <si>
    <t>Cash donation from Con (8 March)</t>
  </si>
  <si>
    <t>Cash donation through BJJ Foundation</t>
  </si>
  <si>
    <t>Friends from Flekkefjord, Norway</t>
  </si>
  <si>
    <t>Sponsor Courtyard</t>
  </si>
  <si>
    <t>Cash Donation</t>
  </si>
  <si>
    <t>SAVINGS ACCOUNT (628-1-04300-9)</t>
  </si>
  <si>
    <t>Interest</t>
  </si>
  <si>
    <t>Tax</t>
  </si>
  <si>
    <t>Mrs. Lamyai Beard</t>
  </si>
  <si>
    <t>Paid off bridge loan for land purchase.</t>
  </si>
  <si>
    <t>Haven Golf Income</t>
  </si>
  <si>
    <t>Income</t>
  </si>
  <si>
    <t>Expenditure</t>
  </si>
  <si>
    <t>Nett</t>
  </si>
  <si>
    <t>Presents</t>
  </si>
  <si>
    <t>Draw tickets</t>
  </si>
  <si>
    <t>Presents  (Inc Staff)</t>
  </si>
  <si>
    <t>Brochures</t>
  </si>
  <si>
    <t>5,000 Thai</t>
  </si>
  <si>
    <t>5,000 English</t>
  </si>
  <si>
    <t>Garden Party</t>
  </si>
  <si>
    <t>Raffle tickets</t>
  </si>
  <si>
    <t>Balance on hand</t>
  </si>
  <si>
    <t>From Kurt Lisland, Kingfisher Guest House, Pattaya</t>
  </si>
  <si>
    <t xml:space="preserve">Rotary Club - Jomtien Pattaya </t>
  </si>
  <si>
    <t>YWCA</t>
  </si>
  <si>
    <t>Fee</t>
  </si>
  <si>
    <t>Check Fee</t>
  </si>
  <si>
    <t>Sponsor Art Room</t>
  </si>
  <si>
    <t>Anne Eun Mee Torisen</t>
  </si>
  <si>
    <t>Jonny Birkeland Transport AS (Norway)</t>
  </si>
  <si>
    <t>"Jack Russell"- Pattaya</t>
  </si>
  <si>
    <t>Reserve (1) Childrens Room</t>
  </si>
  <si>
    <t>The "Tananger, Norway" Group</t>
  </si>
  <si>
    <t>Bๅrd Dalheim</t>
  </si>
  <si>
    <t>"The Haven" Care4Kids Festival Proceeds</t>
  </si>
  <si>
    <t>PayPal Test Deposit</t>
  </si>
  <si>
    <t>BoxHill Unquenchables Rugby Team</t>
  </si>
  <si>
    <t>Balance for Childrens Room</t>
  </si>
  <si>
    <t>Susy &amp; friend from Greentree Village</t>
  </si>
  <si>
    <t>Kent &amp; friend (name?) from Sunrise Resort</t>
  </si>
  <si>
    <t>Building site clearance</t>
  </si>
  <si>
    <t>Build boundary wall</t>
  </si>
  <si>
    <t>Sponsor TV Rm &amp; playground</t>
  </si>
  <si>
    <t>Unknown</t>
  </si>
  <si>
    <t>Sponsor Water System</t>
  </si>
  <si>
    <t>Hans Pederson</t>
  </si>
  <si>
    <t>Aase Arctander Rogn</t>
  </si>
  <si>
    <t>Sponsor (2) Childrens Rooms</t>
  </si>
  <si>
    <t>Randaberg and VisteSørVest, Norway</t>
  </si>
  <si>
    <t>Sponsor Girls Wing</t>
  </si>
  <si>
    <t>Miss Simin Askari</t>
  </si>
  <si>
    <t>Wallenius Wilhelmsen Logistics, Employees Charity Group</t>
  </si>
  <si>
    <t>SPONSOR</t>
  </si>
  <si>
    <t>BALANCE COMMITTED</t>
  </si>
  <si>
    <t>Wallenius Wilhelmsen Logistics</t>
  </si>
  <si>
    <t>TO SAVINGS ACCOUNT (628-1-04300-9)</t>
  </si>
  <si>
    <t>PLEDGE</t>
  </si>
  <si>
    <t>Guests from Sunrise Beach and Resort Hotel</t>
  </si>
  <si>
    <t>1st Pmt for Construction Drawings</t>
  </si>
  <si>
    <t>Construction Design Dwgs</t>
  </si>
  <si>
    <t>Ck Number</t>
  </si>
  <si>
    <t>Sponsor (1) Childrens Room</t>
  </si>
  <si>
    <t>Thai Your Shoes Foundation</t>
  </si>
  <si>
    <t>Cash - transfer to chk acct.</t>
  </si>
  <si>
    <t>Transfer to checking account</t>
  </si>
  <si>
    <t>2nd Pmt for Construction Drawings</t>
  </si>
  <si>
    <t>Mr. Oddvar Nessa</t>
  </si>
  <si>
    <t>Land Transfer Fee</t>
  </si>
  <si>
    <t>Transferred to BJJ's general acct to reimburse for 109,167 trans fee</t>
  </si>
  <si>
    <t>Jesters Children's Fair</t>
  </si>
  <si>
    <t>Transferred to Savings acct.</t>
  </si>
  <si>
    <t>From cash acct.</t>
  </si>
  <si>
    <t>Source unknown</t>
  </si>
  <si>
    <t>SAT Group Ltd Part.</t>
  </si>
  <si>
    <t>Roar Ollestad</t>
  </si>
  <si>
    <t>as of 31-Jan-2014.</t>
  </si>
  <si>
    <t>Cash - transferred from Svg acct.</t>
  </si>
  <si>
    <t>First pmt TAX</t>
  </si>
  <si>
    <t>Land Office Tax</t>
  </si>
  <si>
    <t>One Stop real Estate Group Pattaya</t>
  </si>
  <si>
    <t>Rein Gunnestad/Foreningen Barnehjemmet</t>
  </si>
  <si>
    <t>GOLF FUND RAISER ACCOUNT</t>
  </si>
  <si>
    <t xml:space="preserve">Transferred from Savings Account 628-1-04300-9 </t>
  </si>
  <si>
    <t>To set up cash account</t>
  </si>
  <si>
    <t>Transferred from Golf Cash Account</t>
  </si>
  <si>
    <t>Transferred from Golf CASH account</t>
  </si>
  <si>
    <t>To set up Petty Cash acct</t>
  </si>
  <si>
    <t>To Petty Cash account</t>
  </si>
  <si>
    <t>PETTY CASH</t>
  </si>
  <si>
    <t>Fund raiser proceeds 23 Feb 2014</t>
  </si>
  <si>
    <t>Fund raiser proceeds</t>
  </si>
  <si>
    <t>Wallenius Wilhelmsen Logistics (Thailand) Co. Ltd</t>
  </si>
  <si>
    <t>Wallenius Wilhelmsen Logistics (Singapore) Co. Ltd</t>
  </si>
  <si>
    <t>Paid to Piangta for Chemical protect</t>
  </si>
  <si>
    <t>Payment for banners etc</t>
  </si>
  <si>
    <t>Payment for  Inspector</t>
  </si>
  <si>
    <t>Donation from Vutikorn</t>
  </si>
  <si>
    <t>Payment for tiles</t>
  </si>
  <si>
    <t>Donation from Piantas mother</t>
  </si>
  <si>
    <t>Mr. Adisak Laojan</t>
  </si>
  <si>
    <t>Tile Sales at Norwegian Church</t>
  </si>
  <si>
    <t>Income from tile sales</t>
  </si>
  <si>
    <t>Khan Jeab &amp; Ian McDell to reserve (1) Boy's Room</t>
  </si>
  <si>
    <r>
      <rPr>
        <b/>
        <sz val="11"/>
        <color theme="1"/>
        <rFont val="Tahoma"/>
        <family val="2"/>
        <scheme val="minor"/>
      </rPr>
      <t>THIRD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</si>
  <si>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r>
      <rPr>
        <b/>
        <sz val="11"/>
        <color theme="1"/>
        <rFont val="Tahoma"/>
        <family val="2"/>
        <scheme val="minor"/>
      </rPr>
      <t>FOURTH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</si>
  <si>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r>
      <rPr>
        <b/>
        <sz val="11"/>
        <color theme="1"/>
        <rFont val="Tahoma"/>
        <family val="2"/>
        <scheme val="minor"/>
      </rPr>
      <t>SECOND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</si>
  <si>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r>
      <rPr>
        <b/>
        <sz val="11"/>
        <color theme="1"/>
        <rFont val="Tahoma"/>
        <family val="2"/>
        <scheme val="minor"/>
      </rPr>
      <t>FIRST PAYMENT</t>
    </r>
    <r>
      <rPr>
        <sz val="11"/>
        <color theme="1"/>
        <rFont val="Tahoma"/>
        <family val="2"/>
        <scheme val="minor"/>
      </rPr>
      <t>, signing of contract</t>
    </r>
  </si>
  <si>
    <t>Building Site Supervisor</t>
  </si>
  <si>
    <t>Building Site Supervisor, May and June</t>
  </si>
  <si>
    <t>Tile Sales - Sutham &amp; Orawan</t>
  </si>
  <si>
    <t>Tile Sales at Baan Jing Jai</t>
  </si>
  <si>
    <t>Cash donation from Alf Hageselle</t>
  </si>
  <si>
    <t>Cash donation from Brynhild Forsland Nilsen</t>
  </si>
  <si>
    <t>Cash donation from Nyvoll Family</t>
  </si>
  <si>
    <r>
      <rPr>
        <b/>
        <sz val="11"/>
        <color theme="1"/>
        <rFont val="Tahoma"/>
        <family val="2"/>
        <scheme val="minor"/>
      </rPr>
      <t>FIFTH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</si>
  <si>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t>Emily Smith-Young &amp; Aaron McAree</t>
  </si>
  <si>
    <t>Bangkok Christian College</t>
  </si>
  <si>
    <r>
      <rPr>
        <b/>
        <sz val="11"/>
        <color theme="1"/>
        <rFont val="Tahoma"/>
        <family val="2"/>
        <scheme val="minor"/>
      </rPr>
      <t>SIXTH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</si>
  <si>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t>Cash donation from K A Isbrekken</t>
  </si>
  <si>
    <t>Paid for film work WWL (from 08.10.2013)</t>
  </si>
  <si>
    <t>Paid for brochure Jester fair (7000 pcs)</t>
  </si>
  <si>
    <t>Tile sale at Jester fair</t>
  </si>
  <si>
    <t>Paid for tranfer to new web site</t>
  </si>
  <si>
    <t>Rune Gisvoll of WWL</t>
  </si>
  <si>
    <t>Memorial gift for Mr Neal Bernard from William Carpenter</t>
  </si>
  <si>
    <t>Bjørg Inger Røe</t>
  </si>
  <si>
    <t>Pattaya Sports Club</t>
  </si>
  <si>
    <t>Trans'd to Svg's</t>
  </si>
  <si>
    <r>
      <rPr>
        <b/>
        <sz val="11"/>
        <color theme="1"/>
        <rFont val="Tahoma"/>
        <family val="2"/>
        <scheme val="minor"/>
      </rPr>
      <t>SEVENTH PAYMENT</t>
    </r>
    <r>
      <rPr>
        <sz val="11"/>
        <color theme="1"/>
        <rFont val="Tahoma"/>
        <family val="2"/>
        <scheme val="minor"/>
      </rPr>
      <t xml:space="preserve"> including Land Office Tax</t>
    </r>
  </si>
  <si>
    <t>Trans'd from Fixed acct</t>
  </si>
  <si>
    <t>Thai Away Restaurant, Bergen Norway</t>
  </si>
  <si>
    <t>CLOSED Fixed Interest acct.</t>
  </si>
  <si>
    <t>(6) Cash Donations</t>
  </si>
  <si>
    <t>Tile sales at Baan Jing Jai</t>
  </si>
  <si>
    <t>Stephen &amp; Lamyai Beard</t>
  </si>
  <si>
    <t>Franz Otto</t>
  </si>
  <si>
    <t>Mr. Eric &amp; Mrs. Jarawan Denhard</t>
  </si>
  <si>
    <t>Rune Birkeland:</t>
  </si>
  <si>
    <t>Anne Karin &amp; Åge Liff:</t>
  </si>
  <si>
    <t>Hans Rein</t>
  </si>
  <si>
    <t>Hjelpeprosjekt</t>
  </si>
  <si>
    <t>Mr. Coin Golf and Charity Dinner</t>
  </si>
  <si>
    <t>“Friends of Sputnik”.</t>
  </si>
  <si>
    <t>We Love Chare</t>
  </si>
  <si>
    <t>Jan Magne Nygardradhusvegen</t>
  </si>
  <si>
    <t>Ingrid Mørk Karlsen Memory:</t>
  </si>
  <si>
    <t xml:space="preserve">Fam. Elling Johan Stangeland: </t>
  </si>
  <si>
    <t xml:space="preserve">Fam. Kjell Ivar Aase: </t>
  </si>
  <si>
    <t xml:space="preserve">Lars Henrik Haugan: </t>
  </si>
  <si>
    <t>PETTY CASH ACCOUNT</t>
  </si>
  <si>
    <t>Poster for tiles</t>
  </si>
  <si>
    <t>Cash balance from fund raiser</t>
  </si>
  <si>
    <t>Money box and B/D gift for Peter</t>
  </si>
  <si>
    <t>Cash from raffle</t>
  </si>
  <si>
    <t>Cash from friend of Vutikorn</t>
  </si>
  <si>
    <t>Rotary Club - Jomtien</t>
  </si>
  <si>
    <t>Edna Kanokken</t>
  </si>
  <si>
    <t>K.Sangswat</t>
  </si>
  <si>
    <t xml:space="preserve">Duang Dee Jing Limted Parnership </t>
  </si>
  <si>
    <t xml:space="preserve">K.Jureerut Kornphiboonphong </t>
  </si>
  <si>
    <t xml:space="preserve">K.Rutthida Montrisuksirikul </t>
  </si>
  <si>
    <t>See sponsors names spreadsheet for names</t>
  </si>
  <si>
    <t>Fund Raiser=</t>
  </si>
  <si>
    <t>total = 43,000</t>
  </si>
  <si>
    <t>1. Snack and drink - 9,630</t>
  </si>
  <si>
    <t>2. T-shirt - 19,000</t>
  </si>
  <si>
    <t>3. donations in boxes - 14,370</t>
  </si>
</sst>
</file>

<file path=xl/styles.xml><?xml version="1.0" encoding="utf-8"?>
<styleSheet xmlns="http://schemas.openxmlformats.org/spreadsheetml/2006/main">
  <numFmts count="2">
    <numFmt numFmtId="187" formatCode="[$-409]d\-mmm\-yyyy;@"/>
    <numFmt numFmtId="188" formatCode="0.00_);\(0.00\)"/>
  </numFmts>
  <fonts count="8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87" fontId="0" fillId="0" borderId="0" xfId="0" applyNumberFormat="1"/>
    <xf numFmtId="4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0" fontId="1" fillId="0" borderId="0" xfId="0" applyNumberFormat="1" applyFont="1"/>
    <xf numFmtId="187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7" fontId="0" fillId="0" borderId="0" xfId="0" applyNumberFormat="1" applyAlignment="1">
      <alignment horizontal="right"/>
    </xf>
    <xf numFmtId="37" fontId="0" fillId="0" borderId="0" xfId="0" applyNumberFormat="1" applyBorder="1" applyAlignment="1">
      <alignment horizontal="right"/>
    </xf>
    <xf numFmtId="39" fontId="0" fillId="0" borderId="0" xfId="0" applyNumberFormat="1"/>
    <xf numFmtId="187" fontId="1" fillId="0" borderId="0" xfId="0" applyNumberFormat="1" applyFont="1" applyAlignment="1">
      <alignment horizontal="left"/>
    </xf>
    <xf numFmtId="37" fontId="0" fillId="0" borderId="2" xfId="0" applyNumberForma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0" fillId="0" borderId="0" xfId="0" applyNumberFormat="1" applyAlignment="1"/>
    <xf numFmtId="0" fontId="0" fillId="0" borderId="0" xfId="0" applyAlignment="1"/>
    <xf numFmtId="3" fontId="0" fillId="0" borderId="0" xfId="0" applyNumberFormat="1" applyAlignment="1"/>
    <xf numFmtId="37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37" fontId="0" fillId="0" borderId="1" xfId="0" applyNumberFormat="1" applyBorder="1"/>
    <xf numFmtId="39" fontId="0" fillId="0" borderId="0" xfId="0" applyNumberFormat="1" applyAlignment="1"/>
    <xf numFmtId="39" fontId="0" fillId="0" borderId="0" xfId="0" applyNumberFormat="1" applyBorder="1" applyAlignment="1"/>
    <xf numFmtId="39" fontId="0" fillId="0" borderId="2" xfId="0" applyNumberFormat="1" applyBorder="1" applyAlignment="1"/>
    <xf numFmtId="0" fontId="2" fillId="0" borderId="0" xfId="0" applyFont="1" applyAlignment="1">
      <alignment horizontal="left"/>
    </xf>
    <xf numFmtId="0" fontId="3" fillId="0" borderId="0" xfId="0" applyFont="1"/>
    <xf numFmtId="188" fontId="0" fillId="0" borderId="0" xfId="0" applyNumberFormat="1"/>
    <xf numFmtId="37" fontId="0" fillId="0" borderId="0" xfId="0" applyNumberFormat="1" applyAlignment="1">
      <alignment horizontal="center"/>
    </xf>
    <xf numFmtId="187" fontId="1" fillId="0" borderId="0" xfId="0" applyNumberFormat="1" applyFont="1"/>
    <xf numFmtId="3" fontId="1" fillId="0" borderId="0" xfId="0" applyNumberFormat="1" applyFont="1"/>
    <xf numFmtId="40" fontId="0" fillId="0" borderId="0" xfId="0" applyNumberFormat="1" applyFont="1"/>
    <xf numFmtId="40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187" fontId="0" fillId="0" borderId="0" xfId="0" applyNumberFormat="1" applyFont="1"/>
    <xf numFmtId="0" fontId="6" fillId="0" borderId="0" xfId="0" applyFont="1"/>
    <xf numFmtId="4" fontId="4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23" sqref="B23"/>
    </sheetView>
  </sheetViews>
  <sheetFormatPr defaultRowHeight="14.25"/>
  <cols>
    <col min="1" max="1" width="13.375" customWidth="1"/>
    <col min="2" max="2" width="14.75" bestFit="1" customWidth="1"/>
    <col min="5" max="5" width="9" style="3"/>
    <col min="6" max="6" width="15.25" bestFit="1" customWidth="1"/>
    <col min="8" max="8" width="13.375" customWidth="1"/>
    <col min="9" max="9" width="4.625" customWidth="1"/>
  </cols>
  <sheetData>
    <row r="1" spans="1:10">
      <c r="A1" s="5" t="s">
        <v>13</v>
      </c>
    </row>
    <row r="2" spans="1:10" s="4" customFormat="1"/>
    <row r="3" spans="1:10" s="4" customFormat="1">
      <c r="A3" s="4" t="s">
        <v>0</v>
      </c>
      <c r="B3" s="4" t="s">
        <v>1</v>
      </c>
      <c r="D3" s="9" t="s">
        <v>93</v>
      </c>
      <c r="F3" s="4" t="s">
        <v>2</v>
      </c>
      <c r="H3" s="4" t="s">
        <v>14</v>
      </c>
      <c r="J3" s="9" t="s">
        <v>11</v>
      </c>
    </row>
    <row r="4" spans="1:10">
      <c r="A4" s="1"/>
      <c r="F4" s="2"/>
    </row>
    <row r="5" spans="1:10">
      <c r="A5" s="1">
        <v>40760</v>
      </c>
      <c r="B5" t="s">
        <v>7</v>
      </c>
      <c r="F5" s="2">
        <v>10000</v>
      </c>
      <c r="H5" s="2">
        <f>F5</f>
        <v>10000</v>
      </c>
      <c r="J5" t="s">
        <v>12</v>
      </c>
    </row>
    <row r="6" spans="1:10">
      <c r="A6" s="1">
        <v>40760</v>
      </c>
      <c r="B6" t="s">
        <v>9</v>
      </c>
      <c r="F6" s="2">
        <v>-300</v>
      </c>
      <c r="H6" s="2">
        <f t="shared" ref="H6:H32" si="0">F6+H5</f>
        <v>9700</v>
      </c>
    </row>
    <row r="7" spans="1:10">
      <c r="A7" s="1">
        <v>40765</v>
      </c>
      <c r="B7" t="s">
        <v>10</v>
      </c>
      <c r="F7" s="2">
        <v>22500</v>
      </c>
      <c r="H7" s="2">
        <f t="shared" si="0"/>
        <v>32200</v>
      </c>
      <c r="J7" t="s">
        <v>24</v>
      </c>
    </row>
    <row r="8" spans="1:10">
      <c r="A8" s="1">
        <v>40784</v>
      </c>
      <c r="B8" t="s">
        <v>15</v>
      </c>
      <c r="F8" s="2">
        <v>800500</v>
      </c>
      <c r="H8" s="2">
        <f t="shared" si="0"/>
        <v>832700</v>
      </c>
      <c r="J8" t="s">
        <v>25</v>
      </c>
    </row>
    <row r="9" spans="1:10">
      <c r="A9" s="1">
        <v>40808</v>
      </c>
      <c r="B9" s="3" t="s">
        <v>21</v>
      </c>
      <c r="F9" s="2">
        <v>59500</v>
      </c>
      <c r="H9" s="2">
        <f t="shared" si="0"/>
        <v>892200</v>
      </c>
      <c r="J9" s="3" t="s">
        <v>6</v>
      </c>
    </row>
    <row r="10" spans="1:10">
      <c r="A10" s="1">
        <v>40809</v>
      </c>
      <c r="B10" t="s">
        <v>10</v>
      </c>
      <c r="F10" s="2">
        <v>7500</v>
      </c>
      <c r="H10" s="2">
        <f t="shared" si="0"/>
        <v>899700</v>
      </c>
      <c r="J10" t="s">
        <v>24</v>
      </c>
    </row>
    <row r="11" spans="1:10" s="5" customFormat="1">
      <c r="A11" s="31">
        <v>40813</v>
      </c>
      <c r="E11" s="4"/>
      <c r="F11" s="6">
        <v>14080</v>
      </c>
      <c r="H11" s="6">
        <f t="shared" si="0"/>
        <v>913780</v>
      </c>
      <c r="J11" s="5" t="s">
        <v>76</v>
      </c>
    </row>
    <row r="12" spans="1:10">
      <c r="A12" s="1">
        <v>40962</v>
      </c>
      <c r="B12" t="s">
        <v>5</v>
      </c>
      <c r="F12" s="2">
        <v>340450</v>
      </c>
      <c r="H12" s="2">
        <f t="shared" si="0"/>
        <v>1254230</v>
      </c>
    </row>
    <row r="13" spans="1:10">
      <c r="A13" s="1">
        <v>40990</v>
      </c>
      <c r="B13" t="s">
        <v>10</v>
      </c>
      <c r="F13" s="2">
        <v>300000</v>
      </c>
      <c r="H13" s="2">
        <f t="shared" si="0"/>
        <v>1554230</v>
      </c>
      <c r="J13" t="s">
        <v>33</v>
      </c>
    </row>
    <row r="14" spans="1:10">
      <c r="A14" s="1">
        <v>41001</v>
      </c>
      <c r="B14" t="s">
        <v>40</v>
      </c>
      <c r="F14" s="2">
        <v>-1500000</v>
      </c>
      <c r="H14" s="2">
        <f t="shared" si="0"/>
        <v>54230</v>
      </c>
      <c r="J14" t="s">
        <v>41</v>
      </c>
    </row>
    <row r="15" spans="1:10">
      <c r="A15" s="1">
        <v>41384</v>
      </c>
      <c r="B15" t="s">
        <v>92</v>
      </c>
      <c r="D15">
        <v>6230042</v>
      </c>
      <c r="F15" s="2">
        <v>-26000</v>
      </c>
      <c r="H15" s="2">
        <f t="shared" si="0"/>
        <v>28230</v>
      </c>
      <c r="J15" t="s">
        <v>91</v>
      </c>
    </row>
    <row r="16" spans="1:10">
      <c r="A16" s="1">
        <v>41479</v>
      </c>
      <c r="B16" t="s">
        <v>109</v>
      </c>
      <c r="F16" s="2">
        <v>200000</v>
      </c>
      <c r="H16" s="2">
        <f t="shared" si="0"/>
        <v>228230</v>
      </c>
    </row>
    <row r="17" spans="1:10">
      <c r="A17" s="1">
        <v>41481</v>
      </c>
      <c r="B17" t="s">
        <v>92</v>
      </c>
      <c r="D17">
        <v>6230043</v>
      </c>
      <c r="F17" s="2">
        <v>-62000</v>
      </c>
      <c r="H17" s="2">
        <f t="shared" si="0"/>
        <v>166230</v>
      </c>
      <c r="J17" t="s">
        <v>98</v>
      </c>
    </row>
    <row r="18" spans="1:10">
      <c r="A18" s="1"/>
      <c r="F18" s="2"/>
      <c r="H18" s="2">
        <f t="shared" si="0"/>
        <v>166230</v>
      </c>
    </row>
    <row r="19" spans="1:10">
      <c r="A19" s="1"/>
      <c r="F19" s="2"/>
      <c r="H19" s="2">
        <f t="shared" si="0"/>
        <v>166230</v>
      </c>
    </row>
    <row r="20" spans="1:10">
      <c r="A20" s="1"/>
      <c r="F20" s="2"/>
      <c r="H20" s="2">
        <f t="shared" si="0"/>
        <v>166230</v>
      </c>
    </row>
    <row r="21" spans="1:10">
      <c r="A21" s="1"/>
      <c r="F21" s="2"/>
      <c r="H21" s="2">
        <f t="shared" si="0"/>
        <v>166230</v>
      </c>
    </row>
    <row r="22" spans="1:10">
      <c r="A22" s="1"/>
      <c r="F22" s="2"/>
      <c r="H22" s="2">
        <f t="shared" si="0"/>
        <v>166230</v>
      </c>
    </row>
    <row r="23" spans="1:10">
      <c r="A23" s="1"/>
      <c r="F23" s="2"/>
      <c r="H23" s="2">
        <f t="shared" si="0"/>
        <v>166230</v>
      </c>
    </row>
    <row r="24" spans="1:10">
      <c r="A24" s="1"/>
      <c r="F24" s="2"/>
      <c r="H24" s="2">
        <f t="shared" si="0"/>
        <v>166230</v>
      </c>
    </row>
    <row r="25" spans="1:10">
      <c r="A25" s="1"/>
      <c r="F25" s="2"/>
      <c r="H25" s="2">
        <f t="shared" si="0"/>
        <v>166230</v>
      </c>
    </row>
    <row r="26" spans="1:10">
      <c r="A26" s="1"/>
      <c r="F26" s="2"/>
      <c r="H26" s="2">
        <f t="shared" si="0"/>
        <v>166230</v>
      </c>
    </row>
    <row r="27" spans="1:10">
      <c r="A27" s="1"/>
      <c r="F27" s="2"/>
      <c r="H27" s="2">
        <f t="shared" si="0"/>
        <v>166230</v>
      </c>
    </row>
    <row r="28" spans="1:10">
      <c r="A28" s="1"/>
      <c r="F28" s="2"/>
      <c r="H28" s="2">
        <f t="shared" si="0"/>
        <v>166230</v>
      </c>
    </row>
    <row r="29" spans="1:10">
      <c r="A29" s="1"/>
      <c r="F29" s="2"/>
      <c r="H29" s="2">
        <f t="shared" si="0"/>
        <v>166230</v>
      </c>
    </row>
    <row r="30" spans="1:10">
      <c r="A30" s="1"/>
      <c r="F30" s="2"/>
      <c r="H30" s="2">
        <f t="shared" si="0"/>
        <v>166230</v>
      </c>
    </row>
    <row r="31" spans="1:10">
      <c r="A31" s="1"/>
      <c r="F31" s="2"/>
      <c r="H31" s="2">
        <f t="shared" si="0"/>
        <v>166230</v>
      </c>
    </row>
    <row r="32" spans="1:10">
      <c r="A32" s="1"/>
      <c r="F32" s="2"/>
      <c r="H32" s="2">
        <f t="shared" si="0"/>
        <v>166230</v>
      </c>
    </row>
    <row r="33" spans="1:8" s="5" customFormat="1">
      <c r="A33" s="5" t="s">
        <v>4</v>
      </c>
      <c r="E33" s="4"/>
      <c r="F33" s="6">
        <f>SUM(F4:F32)</f>
        <v>166230</v>
      </c>
      <c r="H33" s="2">
        <f>H32</f>
        <v>166230</v>
      </c>
    </row>
    <row r="34" spans="1:8">
      <c r="A34" s="1"/>
      <c r="F34" s="2"/>
      <c r="H34" s="2"/>
    </row>
    <row r="36" spans="1:8">
      <c r="A36" s="1"/>
      <c r="F36" s="2"/>
    </row>
    <row r="37" spans="1:8">
      <c r="A37" s="1"/>
      <c r="F37" s="2"/>
    </row>
    <row r="38" spans="1:8">
      <c r="A38" s="1"/>
      <c r="F38" s="2"/>
    </row>
    <row r="39" spans="1:8">
      <c r="A39" s="1"/>
      <c r="F39" s="2"/>
    </row>
  </sheetData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8"/>
  <sheetViews>
    <sheetView workbookViewId="0">
      <pane ySplit="1140" topLeftCell="A110" activePane="bottomLeft"/>
      <selection activeCell="L1" sqref="L1:L1048576"/>
      <selection pane="bottomLeft" activeCell="D122" sqref="D122:D135"/>
    </sheetView>
  </sheetViews>
  <sheetFormatPr defaultRowHeight="14.25"/>
  <cols>
    <col min="1" max="1" width="14.125" customWidth="1"/>
    <col min="2" max="2" width="14.75" bestFit="1" customWidth="1"/>
    <col min="4" max="4" width="15.25" bestFit="1" customWidth="1"/>
    <col min="5" max="5" width="9" style="3"/>
    <col min="6" max="6" width="15.25" bestFit="1" customWidth="1"/>
    <col min="7" max="7" width="4.625" customWidth="1"/>
    <col min="11" max="11" width="13.625" customWidth="1"/>
    <col min="12" max="12" width="12.25" customWidth="1"/>
  </cols>
  <sheetData>
    <row r="1" spans="1:8">
      <c r="A1" s="5" t="s">
        <v>26</v>
      </c>
    </row>
    <row r="2" spans="1:8" s="4" customFormat="1"/>
    <row r="3" spans="1:8" s="4" customFormat="1">
      <c r="A3" s="4" t="s">
        <v>0</v>
      </c>
      <c r="B3" s="4" t="s">
        <v>1</v>
      </c>
      <c r="D3" s="4" t="s">
        <v>2</v>
      </c>
      <c r="F3" s="4" t="s">
        <v>14</v>
      </c>
      <c r="H3" s="9" t="s">
        <v>11</v>
      </c>
    </row>
    <row r="4" spans="1:8">
      <c r="A4" s="1"/>
      <c r="D4" s="2"/>
    </row>
    <row r="5" spans="1:8">
      <c r="A5" s="1">
        <v>40981</v>
      </c>
      <c r="B5" t="s">
        <v>7</v>
      </c>
      <c r="D5" s="13">
        <v>21000</v>
      </c>
      <c r="F5" s="2">
        <f>D5</f>
        <v>21000</v>
      </c>
      <c r="H5" t="s">
        <v>90</v>
      </c>
    </row>
    <row r="6" spans="1:8">
      <c r="A6" s="1"/>
      <c r="B6" s="3" t="s">
        <v>6</v>
      </c>
      <c r="D6" s="13">
        <v>8760</v>
      </c>
      <c r="F6" s="2">
        <f t="shared" ref="F6:F32" si="0">D6+F5</f>
        <v>29760</v>
      </c>
      <c r="H6" t="s">
        <v>27</v>
      </c>
    </row>
    <row r="7" spans="1:8">
      <c r="A7" s="1"/>
      <c r="B7" s="3" t="s">
        <v>6</v>
      </c>
      <c r="D7" s="13">
        <v>240</v>
      </c>
      <c r="F7" s="2">
        <f t="shared" si="0"/>
        <v>30000</v>
      </c>
      <c r="H7" t="s">
        <v>32</v>
      </c>
    </row>
    <row r="8" spans="1:8">
      <c r="A8" s="1">
        <v>41005</v>
      </c>
      <c r="B8" t="s">
        <v>35</v>
      </c>
      <c r="D8" s="13">
        <v>100000</v>
      </c>
      <c r="F8" s="2">
        <f t="shared" si="0"/>
        <v>130000</v>
      </c>
      <c r="H8" t="s">
        <v>55</v>
      </c>
    </row>
    <row r="9" spans="1:8">
      <c r="A9" s="1">
        <v>41008</v>
      </c>
      <c r="B9" s="10" t="s">
        <v>36</v>
      </c>
      <c r="D9" s="13">
        <v>10000</v>
      </c>
      <c r="F9" s="2">
        <f t="shared" si="0"/>
        <v>140000</v>
      </c>
      <c r="H9" s="10" t="s">
        <v>34</v>
      </c>
    </row>
    <row r="10" spans="1:8">
      <c r="A10" s="1">
        <v>41078</v>
      </c>
      <c r="B10" t="s">
        <v>36</v>
      </c>
      <c r="D10" s="13">
        <v>100000</v>
      </c>
      <c r="F10" s="2">
        <f t="shared" si="0"/>
        <v>240000</v>
      </c>
      <c r="H10" t="s">
        <v>56</v>
      </c>
    </row>
    <row r="11" spans="1:8">
      <c r="A11" s="1">
        <v>41086</v>
      </c>
      <c r="B11" t="s">
        <v>36</v>
      </c>
      <c r="D11" s="13">
        <v>131083.75</v>
      </c>
      <c r="F11" s="2">
        <f t="shared" si="0"/>
        <v>371083.75</v>
      </c>
      <c r="H11" t="s">
        <v>62</v>
      </c>
    </row>
    <row r="12" spans="1:8">
      <c r="A12" s="1">
        <v>41088</v>
      </c>
      <c r="B12" t="s">
        <v>38</v>
      </c>
      <c r="D12" s="13">
        <v>278.88</v>
      </c>
      <c r="F12" s="2">
        <f t="shared" si="0"/>
        <v>371362.63</v>
      </c>
      <c r="H12" t="s">
        <v>38</v>
      </c>
    </row>
    <row r="13" spans="1:8">
      <c r="A13" s="1">
        <v>41088</v>
      </c>
      <c r="B13" t="s">
        <v>39</v>
      </c>
      <c r="D13" s="2">
        <v>-27.89</v>
      </c>
      <c r="F13" s="2">
        <f t="shared" si="0"/>
        <v>371334.74</v>
      </c>
      <c r="H13" t="s">
        <v>39</v>
      </c>
    </row>
    <row r="14" spans="1:8">
      <c r="A14" s="1">
        <v>41096</v>
      </c>
      <c r="B14" t="s">
        <v>36</v>
      </c>
      <c r="D14" s="2">
        <v>100000</v>
      </c>
      <c r="F14" s="2">
        <f t="shared" si="0"/>
        <v>471334.74</v>
      </c>
      <c r="H14" t="s">
        <v>57</v>
      </c>
    </row>
    <row r="15" spans="1:8">
      <c r="A15" s="1">
        <v>41096</v>
      </c>
      <c r="B15" t="s">
        <v>58</v>
      </c>
      <c r="D15" s="2">
        <v>-100</v>
      </c>
      <c r="F15" s="2">
        <f t="shared" si="0"/>
        <v>471234.74</v>
      </c>
      <c r="H15" t="s">
        <v>59</v>
      </c>
    </row>
    <row r="16" spans="1:8">
      <c r="A16" s="1">
        <v>41103</v>
      </c>
      <c r="B16" t="s">
        <v>60</v>
      </c>
      <c r="D16" s="2">
        <v>261988</v>
      </c>
      <c r="F16" s="2">
        <f t="shared" si="0"/>
        <v>733222.74</v>
      </c>
      <c r="H16" t="s">
        <v>61</v>
      </c>
    </row>
    <row r="17" spans="1:12">
      <c r="A17" s="1">
        <v>41128</v>
      </c>
      <c r="B17" t="s">
        <v>36</v>
      </c>
      <c r="D17" s="2">
        <v>90000</v>
      </c>
      <c r="F17" s="2">
        <f t="shared" si="0"/>
        <v>823222.74</v>
      </c>
      <c r="H17" t="s">
        <v>63</v>
      </c>
    </row>
    <row r="18" spans="1:12">
      <c r="A18" s="1">
        <v>41135</v>
      </c>
      <c r="B18" t="s">
        <v>64</v>
      </c>
      <c r="D18" s="2">
        <v>175976.08</v>
      </c>
      <c r="F18" s="2">
        <f t="shared" si="0"/>
        <v>999198.82</v>
      </c>
      <c r="H18" t="s">
        <v>65</v>
      </c>
    </row>
    <row r="19" spans="1:12">
      <c r="A19" s="1">
        <v>41164</v>
      </c>
      <c r="B19" t="s">
        <v>36</v>
      </c>
      <c r="D19" s="2">
        <v>20000</v>
      </c>
      <c r="F19" s="2">
        <f t="shared" si="0"/>
        <v>1019198.82</v>
      </c>
      <c r="H19" t="s">
        <v>66</v>
      </c>
    </row>
    <row r="20" spans="1:12">
      <c r="A20" s="1">
        <v>41178</v>
      </c>
      <c r="B20" t="s">
        <v>36</v>
      </c>
      <c r="D20" s="2">
        <v>10000</v>
      </c>
      <c r="F20" s="2">
        <f t="shared" si="0"/>
        <v>1029198.82</v>
      </c>
      <c r="H20" t="s">
        <v>67</v>
      </c>
    </row>
    <row r="21" spans="1:12">
      <c r="A21" s="1">
        <v>41200</v>
      </c>
      <c r="B21" t="s">
        <v>70</v>
      </c>
      <c r="D21" s="2">
        <v>97399.78</v>
      </c>
      <c r="F21" s="2">
        <f t="shared" si="0"/>
        <v>1126598.5999999999</v>
      </c>
      <c r="H21" t="s">
        <v>65</v>
      </c>
    </row>
    <row r="22" spans="1:12">
      <c r="A22" s="1">
        <v>41204</v>
      </c>
      <c r="B22" t="s">
        <v>36</v>
      </c>
      <c r="D22" s="2">
        <v>0.22</v>
      </c>
      <c r="F22" s="2">
        <f t="shared" si="0"/>
        <v>1126598.8199999998</v>
      </c>
      <c r="H22" t="s">
        <v>68</v>
      </c>
      <c r="L22" s="10"/>
    </row>
    <row r="23" spans="1:12">
      <c r="A23" s="1">
        <v>41212</v>
      </c>
      <c r="B23" t="s">
        <v>36</v>
      </c>
      <c r="D23" s="2">
        <v>13200</v>
      </c>
      <c r="F23" s="2">
        <f t="shared" si="0"/>
        <v>1139798.8199999998</v>
      </c>
      <c r="H23" t="s">
        <v>69</v>
      </c>
    </row>
    <row r="24" spans="1:12">
      <c r="A24" s="1">
        <v>41244</v>
      </c>
      <c r="B24" t="s">
        <v>36</v>
      </c>
      <c r="D24" s="2">
        <v>3000</v>
      </c>
      <c r="F24" s="2">
        <f t="shared" si="0"/>
        <v>1142798.8199999998</v>
      </c>
      <c r="H24" t="s">
        <v>76</v>
      </c>
    </row>
    <row r="25" spans="1:12">
      <c r="A25" s="1">
        <v>41245</v>
      </c>
      <c r="B25" t="s">
        <v>36</v>
      </c>
      <c r="D25" s="2">
        <v>6000</v>
      </c>
      <c r="F25" s="2">
        <f t="shared" si="0"/>
        <v>1148798.8199999998</v>
      </c>
      <c r="H25" t="s">
        <v>72</v>
      </c>
    </row>
    <row r="26" spans="1:12">
      <c r="A26" s="1">
        <v>41268</v>
      </c>
      <c r="B26" t="s">
        <v>36</v>
      </c>
      <c r="D26" s="2">
        <v>20000</v>
      </c>
      <c r="F26" s="2">
        <f t="shared" si="0"/>
        <v>1168798.8199999998</v>
      </c>
      <c r="H26" t="s">
        <v>71</v>
      </c>
    </row>
    <row r="27" spans="1:12">
      <c r="A27" s="1">
        <v>41268</v>
      </c>
      <c r="B27" t="s">
        <v>36</v>
      </c>
      <c r="D27" s="2">
        <v>2000</v>
      </c>
      <c r="F27" s="2">
        <f t="shared" si="0"/>
        <v>1170798.8199999998</v>
      </c>
      <c r="H27" t="s">
        <v>71</v>
      </c>
    </row>
    <row r="28" spans="1:12">
      <c r="A28" s="1">
        <v>41270</v>
      </c>
      <c r="B28" t="s">
        <v>75</v>
      </c>
      <c r="D28" s="2">
        <v>791180</v>
      </c>
      <c r="F28" s="2">
        <f t="shared" si="0"/>
        <v>1961978.8199999998</v>
      </c>
      <c r="H28" t="s">
        <v>175</v>
      </c>
    </row>
    <row r="29" spans="1:12">
      <c r="A29" s="1">
        <v>41270</v>
      </c>
      <c r="B29" t="s">
        <v>38</v>
      </c>
      <c r="D29" s="2">
        <v>3606.22</v>
      </c>
      <c r="F29" s="2">
        <f t="shared" si="0"/>
        <v>1965585.0399999998</v>
      </c>
      <c r="H29" t="s">
        <v>38</v>
      </c>
    </row>
    <row r="30" spans="1:12" s="5" customFormat="1">
      <c r="A30" s="31">
        <v>41270</v>
      </c>
      <c r="B30" s="39" t="s">
        <v>39</v>
      </c>
      <c r="C30" s="39"/>
      <c r="D30" s="33">
        <v>-360.62</v>
      </c>
      <c r="E30" s="38"/>
      <c r="F30" s="33">
        <f t="shared" si="0"/>
        <v>1965224.4199999997</v>
      </c>
      <c r="G30" s="39"/>
      <c r="H30" s="39" t="s">
        <v>39</v>
      </c>
    </row>
    <row r="31" spans="1:12">
      <c r="A31" s="1">
        <v>41276</v>
      </c>
      <c r="B31" t="s">
        <v>77</v>
      </c>
      <c r="D31" s="2">
        <v>300000</v>
      </c>
      <c r="F31" s="2">
        <f t="shared" si="0"/>
        <v>2265224.42</v>
      </c>
      <c r="H31" t="s">
        <v>78</v>
      </c>
    </row>
    <row r="32" spans="1:12">
      <c r="A32" s="1">
        <v>41281</v>
      </c>
      <c r="B32" t="s">
        <v>36</v>
      </c>
      <c r="D32" s="2">
        <v>100000</v>
      </c>
      <c r="F32" s="2">
        <f t="shared" si="0"/>
        <v>2365224.42</v>
      </c>
      <c r="H32" t="s">
        <v>79</v>
      </c>
    </row>
    <row r="33" spans="1:8" ht="15">
      <c r="A33" s="1">
        <v>41316</v>
      </c>
      <c r="B33" t="s">
        <v>80</v>
      </c>
      <c r="D33" s="2">
        <v>516612.25</v>
      </c>
      <c r="F33" s="2">
        <f>D33+F32</f>
        <v>2881836.67</v>
      </c>
      <c r="H33" s="27" t="s">
        <v>81</v>
      </c>
    </row>
    <row r="34" spans="1:8">
      <c r="A34" s="1">
        <v>41319</v>
      </c>
      <c r="B34" t="s">
        <v>82</v>
      </c>
      <c r="D34" s="2">
        <v>2498500</v>
      </c>
      <c r="F34" s="2">
        <f t="shared" ref="F34:F80" si="1">D34+F33</f>
        <v>5380336.6699999999</v>
      </c>
      <c r="H34" t="s">
        <v>84</v>
      </c>
    </row>
    <row r="35" spans="1:8">
      <c r="A35" s="1">
        <v>41320</v>
      </c>
      <c r="B35" t="s">
        <v>36</v>
      </c>
      <c r="D35" s="2">
        <v>5000</v>
      </c>
      <c r="F35" s="2">
        <f t="shared" si="1"/>
        <v>5385336.6699999999</v>
      </c>
      <c r="H35" t="s">
        <v>83</v>
      </c>
    </row>
    <row r="36" spans="1:8">
      <c r="A36" s="1">
        <v>41390</v>
      </c>
      <c r="B36" s="8" t="s">
        <v>36</v>
      </c>
      <c r="D36" s="2">
        <v>24000</v>
      </c>
      <c r="F36" s="2">
        <f t="shared" si="1"/>
        <v>5409336.6699999999</v>
      </c>
      <c r="H36" t="s">
        <v>90</v>
      </c>
    </row>
    <row r="37" spans="1:8">
      <c r="A37" s="1">
        <v>41409</v>
      </c>
      <c r="B37" t="s">
        <v>94</v>
      </c>
      <c r="D37" s="2">
        <v>249100.67</v>
      </c>
      <c r="F37" s="2">
        <f t="shared" si="1"/>
        <v>5658437.3399999999</v>
      </c>
      <c r="H37" t="s">
        <v>95</v>
      </c>
    </row>
    <row r="38" spans="1:8">
      <c r="A38" s="1">
        <v>41429</v>
      </c>
      <c r="B38" s="8" t="s">
        <v>36</v>
      </c>
      <c r="D38" s="2">
        <v>51336.5</v>
      </c>
      <c r="F38" s="2">
        <f t="shared" si="1"/>
        <v>5709773.8399999999</v>
      </c>
      <c r="H38" t="s">
        <v>76</v>
      </c>
    </row>
    <row r="39" spans="1:8">
      <c r="A39" s="1">
        <v>41451</v>
      </c>
      <c r="B39" s="8" t="s">
        <v>36</v>
      </c>
      <c r="D39" s="2">
        <v>2498500</v>
      </c>
      <c r="F39" s="2">
        <f t="shared" si="1"/>
        <v>8208273.8399999999</v>
      </c>
      <c r="H39" t="s">
        <v>84</v>
      </c>
    </row>
    <row r="40" spans="1:8">
      <c r="A40" s="1">
        <v>41452</v>
      </c>
      <c r="B40" s="8" t="s">
        <v>38</v>
      </c>
      <c r="D40" s="2">
        <v>15241.96</v>
      </c>
      <c r="F40" s="2">
        <f t="shared" si="1"/>
        <v>8223515.7999999998</v>
      </c>
      <c r="H40" t="s">
        <v>38</v>
      </c>
    </row>
    <row r="41" spans="1:8">
      <c r="A41" s="1">
        <v>41452</v>
      </c>
      <c r="B41" s="8" t="s">
        <v>39</v>
      </c>
      <c r="D41" s="2">
        <v>-1524.2</v>
      </c>
      <c r="F41" s="2">
        <f t="shared" si="1"/>
        <v>8221991.5999999996</v>
      </c>
      <c r="H41" t="s">
        <v>39</v>
      </c>
    </row>
    <row r="42" spans="1:8">
      <c r="A42" s="1">
        <v>41479</v>
      </c>
      <c r="B42" s="8" t="s">
        <v>96</v>
      </c>
      <c r="D42" s="2">
        <v>-200000</v>
      </c>
      <c r="F42" s="2">
        <f t="shared" si="1"/>
        <v>8021991.5999999996</v>
      </c>
      <c r="H42" t="s">
        <v>97</v>
      </c>
    </row>
    <row r="43" spans="1:8">
      <c r="A43" s="1">
        <v>41499</v>
      </c>
      <c r="B43" s="8" t="s">
        <v>36</v>
      </c>
      <c r="D43" s="2">
        <v>6928.5</v>
      </c>
      <c r="F43" s="2">
        <f t="shared" si="1"/>
        <v>8028920.0999999996</v>
      </c>
      <c r="H43" t="s">
        <v>99</v>
      </c>
    </row>
    <row r="44" spans="1:8">
      <c r="A44" s="1">
        <v>41544</v>
      </c>
      <c r="B44" s="8" t="s">
        <v>100</v>
      </c>
      <c r="D44" s="2">
        <v>-100000</v>
      </c>
      <c r="F44" s="2">
        <f t="shared" si="1"/>
        <v>7928920.0999999996</v>
      </c>
      <c r="H44" t="s">
        <v>101</v>
      </c>
    </row>
    <row r="45" spans="1:8">
      <c r="A45" s="1">
        <v>41592</v>
      </c>
      <c r="B45" s="8" t="s">
        <v>105</v>
      </c>
      <c r="D45" s="2">
        <v>126159.22</v>
      </c>
      <c r="F45" s="2">
        <f t="shared" si="1"/>
        <v>8055079.3199999994</v>
      </c>
      <c r="H45" t="s">
        <v>105</v>
      </c>
    </row>
    <row r="46" spans="1:8">
      <c r="A46" s="1">
        <v>41608</v>
      </c>
      <c r="B46" s="8" t="s">
        <v>104</v>
      </c>
      <c r="D46" s="2">
        <v>298050</v>
      </c>
      <c r="F46" s="2">
        <f t="shared" si="1"/>
        <v>8353129.3199999994</v>
      </c>
      <c r="H46" t="s">
        <v>118</v>
      </c>
    </row>
    <row r="47" spans="1:8">
      <c r="A47" s="1">
        <v>41622</v>
      </c>
      <c r="B47" s="32" t="s">
        <v>106</v>
      </c>
      <c r="D47" s="2">
        <v>-2040334.93</v>
      </c>
      <c r="F47" s="2">
        <f t="shared" si="1"/>
        <v>6312794.3899999997</v>
      </c>
      <c r="H47" t="s">
        <v>139</v>
      </c>
    </row>
    <row r="48" spans="1:8">
      <c r="A48" s="1">
        <v>41634</v>
      </c>
      <c r="B48" s="8" t="s">
        <v>38</v>
      </c>
      <c r="D48" s="2">
        <v>23992.15</v>
      </c>
      <c r="F48" s="2">
        <f t="shared" si="1"/>
        <v>6336786.54</v>
      </c>
      <c r="H48" t="s">
        <v>38</v>
      </c>
    </row>
    <row r="49" spans="1:8" s="5" customFormat="1">
      <c r="A49" s="31">
        <v>41634</v>
      </c>
      <c r="B49" s="37" t="s">
        <v>39</v>
      </c>
      <c r="D49" s="33">
        <v>-2399.2199999999998</v>
      </c>
      <c r="E49" s="38"/>
      <c r="F49" s="33">
        <f t="shared" si="1"/>
        <v>6334387.3200000003</v>
      </c>
      <c r="G49" s="39"/>
      <c r="H49" s="39" t="s">
        <v>39</v>
      </c>
    </row>
    <row r="50" spans="1:8">
      <c r="A50" s="1">
        <v>41641</v>
      </c>
      <c r="B50" s="8" t="s">
        <v>36</v>
      </c>
      <c r="D50" s="2">
        <v>50000</v>
      </c>
      <c r="F50" s="33">
        <f t="shared" si="1"/>
        <v>6384387.3200000003</v>
      </c>
      <c r="H50" t="s">
        <v>112</v>
      </c>
    </row>
    <row r="51" spans="1:8">
      <c r="A51" s="1">
        <v>41642</v>
      </c>
      <c r="B51" s="8" t="s">
        <v>36</v>
      </c>
      <c r="D51" s="2">
        <v>5040</v>
      </c>
      <c r="F51" s="33">
        <f t="shared" si="1"/>
        <v>6389427.3200000003</v>
      </c>
      <c r="H51" t="s">
        <v>107</v>
      </c>
    </row>
    <row r="52" spans="1:8">
      <c r="A52" s="1">
        <v>41648</v>
      </c>
      <c r="B52" s="8" t="s">
        <v>36</v>
      </c>
      <c r="D52" s="2">
        <v>759410</v>
      </c>
      <c r="F52" s="33">
        <f t="shared" si="1"/>
        <v>7148837.3200000003</v>
      </c>
      <c r="H52" t="s">
        <v>175</v>
      </c>
    </row>
    <row r="53" spans="1:8">
      <c r="A53" s="1">
        <v>41649</v>
      </c>
      <c r="B53" s="8" t="s">
        <v>111</v>
      </c>
      <c r="D53" s="2">
        <v>-61829</v>
      </c>
      <c r="F53" s="33">
        <f t="shared" si="1"/>
        <v>7087008.3200000003</v>
      </c>
      <c r="H53" t="s">
        <v>110</v>
      </c>
    </row>
    <row r="54" spans="1:8">
      <c r="A54" s="1">
        <v>41654</v>
      </c>
      <c r="B54" s="8" t="s">
        <v>104</v>
      </c>
      <c r="D54" s="2">
        <v>140000</v>
      </c>
      <c r="F54" s="33">
        <f t="shared" si="1"/>
        <v>7227008.3200000003</v>
      </c>
      <c r="H54" t="s">
        <v>117</v>
      </c>
    </row>
    <row r="55" spans="1:8">
      <c r="A55" s="1">
        <v>41663</v>
      </c>
      <c r="B55" s="8" t="s">
        <v>36</v>
      </c>
      <c r="D55" s="2">
        <v>192091.97</v>
      </c>
      <c r="F55" s="33">
        <f t="shared" si="1"/>
        <v>7419100.29</v>
      </c>
      <c r="H55" t="s">
        <v>105</v>
      </c>
    </row>
    <row r="56" spans="1:8">
      <c r="A56" s="1">
        <v>41688</v>
      </c>
      <c r="B56" s="8" t="s">
        <v>36</v>
      </c>
      <c r="D56" s="2">
        <v>306510</v>
      </c>
      <c r="F56" s="33">
        <f t="shared" si="1"/>
        <v>7725610.29</v>
      </c>
      <c r="H56" t="s">
        <v>113</v>
      </c>
    </row>
    <row r="57" spans="1:8">
      <c r="A57" s="1">
        <v>41688</v>
      </c>
      <c r="B57" s="8" t="s">
        <v>119</v>
      </c>
      <c r="D57" s="2">
        <v>-100000</v>
      </c>
      <c r="F57" s="33">
        <f t="shared" si="1"/>
        <v>7625610.29</v>
      </c>
      <c r="H57" t="s">
        <v>120</v>
      </c>
    </row>
    <row r="58" spans="1:8">
      <c r="A58" s="1">
        <v>41689</v>
      </c>
      <c r="B58" s="8" t="s">
        <v>36</v>
      </c>
      <c r="D58" s="2">
        <v>9540</v>
      </c>
      <c r="F58" s="33">
        <f t="shared" si="1"/>
        <v>7635150.29</v>
      </c>
      <c r="H58" t="s">
        <v>105</v>
      </c>
    </row>
    <row r="59" spans="1:8">
      <c r="A59" s="1">
        <v>41694</v>
      </c>
      <c r="B59" s="8" t="s">
        <v>123</v>
      </c>
      <c r="D59" s="2">
        <v>299155</v>
      </c>
      <c r="F59" s="33">
        <f t="shared" si="1"/>
        <v>7934305.29</v>
      </c>
      <c r="H59" t="s">
        <v>122</v>
      </c>
    </row>
    <row r="60" spans="1:8">
      <c r="A60" s="1">
        <v>41705</v>
      </c>
      <c r="B60" s="8" t="s">
        <v>36</v>
      </c>
      <c r="D60" s="2">
        <v>1000</v>
      </c>
      <c r="F60" s="33">
        <f t="shared" si="1"/>
        <v>7935305.29</v>
      </c>
      <c r="H60" t="s">
        <v>105</v>
      </c>
    </row>
    <row r="61" spans="1:8">
      <c r="A61" s="1">
        <v>41710</v>
      </c>
      <c r="B61" s="32" t="s">
        <v>106</v>
      </c>
      <c r="D61" s="2">
        <v>-2102163.2599999998</v>
      </c>
      <c r="F61" s="33">
        <f t="shared" si="1"/>
        <v>5833142.0300000003</v>
      </c>
      <c r="H61" t="s">
        <v>138</v>
      </c>
    </row>
    <row r="62" spans="1:8">
      <c r="A62" s="1">
        <v>41724</v>
      </c>
      <c r="B62" s="8" t="s">
        <v>36</v>
      </c>
      <c r="D62" s="2">
        <v>50000</v>
      </c>
      <c r="F62" s="33">
        <f t="shared" si="1"/>
        <v>5883142.0300000003</v>
      </c>
      <c r="H62" t="s">
        <v>124</v>
      </c>
    </row>
    <row r="63" spans="1:8">
      <c r="A63" s="1">
        <v>41726</v>
      </c>
      <c r="B63" s="8" t="s">
        <v>36</v>
      </c>
      <c r="D63" s="2">
        <v>67236.69</v>
      </c>
      <c r="F63" s="33">
        <f t="shared" si="1"/>
        <v>5950378.7200000007</v>
      </c>
      <c r="H63" t="s">
        <v>125</v>
      </c>
    </row>
    <row r="64" spans="1:8">
      <c r="A64" s="1">
        <v>41740</v>
      </c>
      <c r="B64" t="s">
        <v>94</v>
      </c>
      <c r="D64" s="2">
        <v>250000</v>
      </c>
      <c r="F64" s="33">
        <f t="shared" si="1"/>
        <v>6200378.7200000007</v>
      </c>
      <c r="H64" t="s">
        <v>132</v>
      </c>
    </row>
    <row r="65" spans="1:8">
      <c r="A65" s="1">
        <v>41741</v>
      </c>
      <c r="B65" s="32" t="s">
        <v>106</v>
      </c>
      <c r="D65" s="2">
        <v>-2153663.2999999998</v>
      </c>
      <c r="F65" s="33">
        <f t="shared" si="1"/>
        <v>4046715.4200000009</v>
      </c>
      <c r="H65" t="s">
        <v>136</v>
      </c>
    </row>
    <row r="66" spans="1:8">
      <c r="A66" s="1">
        <v>41749</v>
      </c>
      <c r="B66" t="s">
        <v>64</v>
      </c>
      <c r="D66" s="2">
        <v>60000</v>
      </c>
      <c r="F66" s="33">
        <f t="shared" si="1"/>
        <v>4106715.4200000009</v>
      </c>
      <c r="H66" t="s">
        <v>135</v>
      </c>
    </row>
    <row r="67" spans="1:8">
      <c r="A67" s="1">
        <v>41766</v>
      </c>
      <c r="B67" s="8" t="s">
        <v>36</v>
      </c>
      <c r="D67" s="2">
        <v>135448.44</v>
      </c>
      <c r="F67" s="33">
        <f t="shared" si="1"/>
        <v>4242163.8600000013</v>
      </c>
      <c r="H67" t="s">
        <v>105</v>
      </c>
    </row>
    <row r="68" spans="1:8">
      <c r="A68" s="1">
        <v>41768</v>
      </c>
      <c r="B68" s="8" t="s">
        <v>36</v>
      </c>
      <c r="D68" s="2">
        <v>36420</v>
      </c>
      <c r="F68" s="33">
        <f t="shared" si="1"/>
        <v>4278583.8600000013</v>
      </c>
      <c r="H68" t="s">
        <v>124</v>
      </c>
    </row>
    <row r="69" spans="1:8">
      <c r="A69" s="1">
        <v>41807</v>
      </c>
      <c r="B69" s="32" t="s">
        <v>106</v>
      </c>
      <c r="D69" s="2">
        <v>-2102163.2599999998</v>
      </c>
      <c r="F69" s="33">
        <f t="shared" si="1"/>
        <v>2176420.6000000015</v>
      </c>
      <c r="H69" t="s">
        <v>137</v>
      </c>
    </row>
    <row r="70" spans="1:8">
      <c r="A70" s="1">
        <v>41807</v>
      </c>
      <c r="B70" s="8" t="s">
        <v>140</v>
      </c>
      <c r="D70" s="2">
        <v>-52000</v>
      </c>
      <c r="F70" s="33">
        <f t="shared" si="1"/>
        <v>2124420.6000000015</v>
      </c>
      <c r="H70" s="8" t="s">
        <v>141</v>
      </c>
    </row>
    <row r="71" spans="1:8">
      <c r="A71" s="1">
        <v>41817</v>
      </c>
      <c r="B71" s="8" t="s">
        <v>38</v>
      </c>
      <c r="D71" s="2">
        <v>13088.51</v>
      </c>
      <c r="F71" s="33">
        <f t="shared" si="1"/>
        <v>2137509.1100000013</v>
      </c>
      <c r="H71" s="8" t="s">
        <v>38</v>
      </c>
    </row>
    <row r="72" spans="1:8">
      <c r="A72" s="1">
        <v>41817</v>
      </c>
      <c r="B72" s="8" t="s">
        <v>39</v>
      </c>
      <c r="D72" s="2">
        <v>-1308.8499999999999</v>
      </c>
      <c r="F72" s="33">
        <f t="shared" si="1"/>
        <v>2136200.2600000012</v>
      </c>
      <c r="H72" s="8" t="s">
        <v>39</v>
      </c>
    </row>
    <row r="73" spans="1:8">
      <c r="A73" s="1">
        <v>41824</v>
      </c>
      <c r="B73" s="8" t="s">
        <v>36</v>
      </c>
      <c r="D73" s="2">
        <v>299700</v>
      </c>
      <c r="F73" s="33">
        <f t="shared" si="1"/>
        <v>2435900.2600000012</v>
      </c>
      <c r="H73" s="8" t="s">
        <v>57</v>
      </c>
    </row>
    <row r="74" spans="1:8">
      <c r="A74" s="1">
        <v>41862</v>
      </c>
      <c r="B74" s="32" t="s">
        <v>106</v>
      </c>
      <c r="D74" s="2">
        <v>-2102163.2599999998</v>
      </c>
      <c r="F74" s="33">
        <f t="shared" si="1"/>
        <v>333737.0000000014</v>
      </c>
      <c r="H74" t="s">
        <v>147</v>
      </c>
    </row>
    <row r="75" spans="1:8">
      <c r="A75" s="1">
        <v>41864</v>
      </c>
      <c r="B75" s="8" t="s">
        <v>36</v>
      </c>
      <c r="D75" s="2">
        <v>20530</v>
      </c>
      <c r="F75" s="33">
        <f t="shared" si="1"/>
        <v>354267.0000000014</v>
      </c>
      <c r="H75" t="s">
        <v>148</v>
      </c>
    </row>
    <row r="76" spans="1:8">
      <c r="A76" s="1">
        <v>41864</v>
      </c>
      <c r="B76" s="8" t="s">
        <v>36</v>
      </c>
      <c r="D76" s="2">
        <v>1798500</v>
      </c>
      <c r="F76" s="33">
        <f t="shared" si="1"/>
        <v>2152767.0000000014</v>
      </c>
      <c r="H76" t="s">
        <v>84</v>
      </c>
    </row>
    <row r="77" spans="1:8">
      <c r="A77" s="1">
        <v>41871</v>
      </c>
      <c r="B77" s="8" t="s">
        <v>36</v>
      </c>
      <c r="D77" s="2">
        <v>49950</v>
      </c>
      <c r="F77" s="33">
        <f t="shared" si="1"/>
        <v>2202717.0000000014</v>
      </c>
      <c r="H77" t="s">
        <v>149</v>
      </c>
    </row>
    <row r="78" spans="1:8">
      <c r="A78" s="1">
        <v>41872</v>
      </c>
      <c r="B78" s="8" t="s">
        <v>36</v>
      </c>
      <c r="D78" s="2">
        <v>20000</v>
      </c>
      <c r="F78" s="33">
        <f t="shared" si="1"/>
        <v>2222717.0000000014</v>
      </c>
      <c r="H78" t="s">
        <v>176</v>
      </c>
    </row>
    <row r="79" spans="1:8">
      <c r="A79" s="1">
        <v>41877</v>
      </c>
      <c r="B79" s="8" t="s">
        <v>36</v>
      </c>
      <c r="D79" s="2">
        <v>30000</v>
      </c>
      <c r="F79" s="33">
        <f t="shared" si="1"/>
        <v>2252717.0000000014</v>
      </c>
      <c r="H79" t="s">
        <v>176</v>
      </c>
    </row>
    <row r="80" spans="1:8">
      <c r="A80" s="1">
        <v>41886</v>
      </c>
      <c r="B80" s="8" t="s">
        <v>36</v>
      </c>
      <c r="D80" s="2">
        <v>30000</v>
      </c>
      <c r="F80" s="33">
        <f t="shared" si="1"/>
        <v>2282717.0000000014</v>
      </c>
      <c r="H80" t="s">
        <v>176</v>
      </c>
    </row>
    <row r="81" spans="1:8">
      <c r="A81" s="1">
        <v>41894</v>
      </c>
      <c r="B81" s="8" t="s">
        <v>36</v>
      </c>
      <c r="D81" s="2">
        <v>20000</v>
      </c>
      <c r="F81" s="33">
        <f t="shared" ref="F81" si="2">D81+F80</f>
        <v>2302717.0000000014</v>
      </c>
      <c r="H81" t="s">
        <v>176</v>
      </c>
    </row>
    <row r="82" spans="1:8">
      <c r="A82" s="1">
        <v>41904</v>
      </c>
      <c r="B82" s="8" t="s">
        <v>36</v>
      </c>
      <c r="D82" s="2">
        <v>10000</v>
      </c>
      <c r="F82" s="33">
        <f t="shared" ref="F82:F136" si="3">D82+F81</f>
        <v>2312717.0000000014</v>
      </c>
      <c r="H82" t="s">
        <v>156</v>
      </c>
    </row>
    <row r="83" spans="1:8">
      <c r="A83" s="1">
        <v>41906</v>
      </c>
      <c r="B83" s="8" t="s">
        <v>36</v>
      </c>
      <c r="C83" s="5"/>
      <c r="D83" s="2">
        <v>9540</v>
      </c>
      <c r="F83" s="33">
        <f t="shared" si="3"/>
        <v>2322257.0000000014</v>
      </c>
      <c r="H83" t="s">
        <v>105</v>
      </c>
    </row>
    <row r="84" spans="1:8">
      <c r="A84" s="1">
        <v>41907</v>
      </c>
      <c r="B84" s="8" t="s">
        <v>36</v>
      </c>
      <c r="D84" s="2">
        <v>15000</v>
      </c>
      <c r="F84" s="33">
        <f t="shared" si="3"/>
        <v>2337257.0000000014</v>
      </c>
      <c r="H84" t="s">
        <v>176</v>
      </c>
    </row>
    <row r="85" spans="1:8">
      <c r="A85" s="1">
        <v>41907</v>
      </c>
      <c r="B85" s="32" t="s">
        <v>106</v>
      </c>
      <c r="D85" s="2">
        <v>-1681730.6</v>
      </c>
      <c r="F85" s="33">
        <f t="shared" si="3"/>
        <v>655526.4000000013</v>
      </c>
      <c r="H85" t="s">
        <v>150</v>
      </c>
    </row>
    <row r="86" spans="1:8">
      <c r="A86" s="1">
        <v>41907</v>
      </c>
      <c r="B86" s="8" t="s">
        <v>58</v>
      </c>
      <c r="D86" s="2">
        <v>-35</v>
      </c>
      <c r="F86" s="33">
        <f t="shared" si="3"/>
        <v>655491.4000000013</v>
      </c>
      <c r="H86" t="s">
        <v>58</v>
      </c>
    </row>
    <row r="87" spans="1:8">
      <c r="A87" s="1">
        <v>41909</v>
      </c>
      <c r="B87" s="8" t="s">
        <v>36</v>
      </c>
      <c r="D87" s="2">
        <v>24526</v>
      </c>
      <c r="F87" s="33">
        <f t="shared" si="3"/>
        <v>680017.4000000013</v>
      </c>
      <c r="H87" t="s">
        <v>158</v>
      </c>
    </row>
    <row r="88" spans="1:8">
      <c r="A88" s="1">
        <v>41913</v>
      </c>
      <c r="B88" s="8" t="s">
        <v>36</v>
      </c>
      <c r="D88" s="2">
        <v>4000</v>
      </c>
      <c r="F88" s="33">
        <f t="shared" si="3"/>
        <v>684017.4000000013</v>
      </c>
      <c r="H88" t="s">
        <v>157</v>
      </c>
    </row>
    <row r="89" spans="1:8">
      <c r="A89" s="1">
        <v>41914</v>
      </c>
      <c r="B89" s="8" t="s">
        <v>36</v>
      </c>
      <c r="D89" s="2">
        <v>10000</v>
      </c>
      <c r="F89" s="33">
        <f t="shared" si="3"/>
        <v>694017.4000000013</v>
      </c>
      <c r="H89" t="s">
        <v>105</v>
      </c>
    </row>
    <row r="90" spans="1:8">
      <c r="A90" s="1">
        <v>41926</v>
      </c>
      <c r="B90" s="8" t="s">
        <v>36</v>
      </c>
      <c r="D90" s="2">
        <v>250000</v>
      </c>
      <c r="F90" s="33">
        <f t="shared" si="3"/>
        <v>944017.4000000013</v>
      </c>
      <c r="H90" t="s">
        <v>159</v>
      </c>
    </row>
    <row r="91" spans="1:8">
      <c r="A91" s="1">
        <v>41927</v>
      </c>
      <c r="B91" s="8" t="s">
        <v>36</v>
      </c>
      <c r="D91" s="2">
        <v>12953.82</v>
      </c>
      <c r="F91" s="33">
        <f t="shared" si="3"/>
        <v>956971.22000000125</v>
      </c>
      <c r="H91" t="s">
        <v>105</v>
      </c>
    </row>
    <row r="92" spans="1:8">
      <c r="A92" s="1">
        <v>41927</v>
      </c>
      <c r="B92" s="8" t="s">
        <v>36</v>
      </c>
      <c r="D92" s="2">
        <v>10000</v>
      </c>
      <c r="F92" s="33">
        <f t="shared" si="3"/>
        <v>966971.22000000125</v>
      </c>
      <c r="H92" t="s">
        <v>176</v>
      </c>
    </row>
    <row r="93" spans="1:8">
      <c r="A93" s="1">
        <v>41936</v>
      </c>
      <c r="B93" s="8" t="s">
        <v>36</v>
      </c>
      <c r="D93" s="2">
        <v>656930</v>
      </c>
      <c r="F93" s="33">
        <f t="shared" si="3"/>
        <v>1623901.2200000011</v>
      </c>
      <c r="H93" t="s">
        <v>175</v>
      </c>
    </row>
    <row r="94" spans="1:8">
      <c r="A94" s="1">
        <v>41946</v>
      </c>
      <c r="B94" s="8" t="s">
        <v>36</v>
      </c>
      <c r="D94" s="2">
        <v>5000</v>
      </c>
      <c r="F94" s="33">
        <f t="shared" si="3"/>
        <v>1628901.2200000011</v>
      </c>
      <c r="H94" s="36" t="s">
        <v>169</v>
      </c>
    </row>
    <row r="95" spans="1:8">
      <c r="A95" s="1">
        <v>41957</v>
      </c>
      <c r="B95" s="8" t="s">
        <v>36</v>
      </c>
      <c r="D95" s="2">
        <v>48997.13</v>
      </c>
      <c r="F95" s="33">
        <f t="shared" si="3"/>
        <v>1677898.350000001</v>
      </c>
      <c r="H95" t="s">
        <v>163</v>
      </c>
    </row>
    <row r="96" spans="1:8">
      <c r="A96" s="1">
        <v>41961</v>
      </c>
      <c r="B96" s="8" t="s">
        <v>36</v>
      </c>
      <c r="D96" s="2">
        <v>9000</v>
      </c>
      <c r="F96" s="33">
        <f t="shared" si="3"/>
        <v>1686898.350000001</v>
      </c>
      <c r="H96" t="s">
        <v>174</v>
      </c>
    </row>
    <row r="97" spans="1:12">
      <c r="A97" s="1">
        <v>41969</v>
      </c>
      <c r="B97" t="s">
        <v>162</v>
      </c>
      <c r="D97" s="2">
        <v>1107932.71</v>
      </c>
      <c r="F97" s="33">
        <f t="shared" si="3"/>
        <v>2794831.060000001</v>
      </c>
      <c r="H97" t="s">
        <v>164</v>
      </c>
    </row>
    <row r="98" spans="1:12">
      <c r="A98" s="1">
        <v>41969</v>
      </c>
      <c r="B98" s="32" t="s">
        <v>106</v>
      </c>
      <c r="D98" s="2">
        <v>-2102163.2599999998</v>
      </c>
      <c r="F98" s="33">
        <f t="shared" si="3"/>
        <v>692667.80000000121</v>
      </c>
      <c r="H98" t="s">
        <v>161</v>
      </c>
    </row>
    <row r="99" spans="1:12">
      <c r="A99" s="1">
        <v>41973</v>
      </c>
      <c r="B99" s="8" t="s">
        <v>165</v>
      </c>
      <c r="D99" s="2">
        <v>47680</v>
      </c>
      <c r="F99" s="33">
        <f t="shared" si="3"/>
        <v>740347.80000000121</v>
      </c>
      <c r="H99" t="s">
        <v>176</v>
      </c>
    </row>
    <row r="100" spans="1:12">
      <c r="A100" s="1">
        <v>41974</v>
      </c>
      <c r="B100" s="8" t="s">
        <v>36</v>
      </c>
      <c r="D100" s="2">
        <v>30000</v>
      </c>
      <c r="F100" s="33">
        <f t="shared" si="3"/>
        <v>770347.80000000121</v>
      </c>
      <c r="H100" t="s">
        <v>166</v>
      </c>
    </row>
    <row r="101" spans="1:12">
      <c r="A101" s="1">
        <v>41976</v>
      </c>
      <c r="B101" s="8" t="s">
        <v>36</v>
      </c>
      <c r="D101" s="2">
        <v>9200</v>
      </c>
      <c r="F101" s="33">
        <f t="shared" si="3"/>
        <v>779547.80000000121</v>
      </c>
      <c r="H101" s="35" t="s">
        <v>170</v>
      </c>
    </row>
    <row r="102" spans="1:12">
      <c r="A102" s="1">
        <v>41976</v>
      </c>
      <c r="B102" s="8" t="s">
        <v>36</v>
      </c>
      <c r="D102" s="2">
        <v>46154.63</v>
      </c>
      <c r="F102" s="33">
        <f>D102+F101</f>
        <v>825702.43000000122</v>
      </c>
      <c r="H102" s="35" t="s">
        <v>171</v>
      </c>
      <c r="L102" s="35"/>
    </row>
    <row r="103" spans="1:12">
      <c r="A103" s="1">
        <v>41976</v>
      </c>
      <c r="B103" s="8" t="s">
        <v>36</v>
      </c>
      <c r="D103" s="2">
        <v>9200</v>
      </c>
      <c r="F103" s="33">
        <f t="shared" si="3"/>
        <v>834902.43000000122</v>
      </c>
      <c r="H103" s="35" t="s">
        <v>172</v>
      </c>
      <c r="L103" s="35"/>
    </row>
    <row r="104" spans="1:12">
      <c r="A104" s="1">
        <v>41976</v>
      </c>
      <c r="B104" s="8" t="s">
        <v>36</v>
      </c>
      <c r="D104" s="2">
        <v>11500</v>
      </c>
      <c r="F104" s="33">
        <f t="shared" si="3"/>
        <v>846402.43000000122</v>
      </c>
      <c r="H104" s="35" t="s">
        <v>173</v>
      </c>
      <c r="L104" s="35"/>
    </row>
    <row r="105" spans="1:12">
      <c r="A105" s="1">
        <v>41981</v>
      </c>
      <c r="B105" s="8" t="s">
        <v>36</v>
      </c>
      <c r="D105" s="2">
        <v>5000</v>
      </c>
      <c r="F105" s="33">
        <f t="shared" si="3"/>
        <v>851402.43000000122</v>
      </c>
      <c r="H105" t="s">
        <v>167</v>
      </c>
    </row>
    <row r="106" spans="1:12">
      <c r="A106" s="1">
        <v>41984</v>
      </c>
      <c r="B106" s="8" t="s">
        <v>36</v>
      </c>
      <c r="D106" s="2">
        <v>50000</v>
      </c>
      <c r="F106" s="33">
        <f t="shared" si="3"/>
        <v>901402.43000000122</v>
      </c>
      <c r="H106" t="s">
        <v>112</v>
      </c>
    </row>
    <row r="107" spans="1:12">
      <c r="A107" s="1">
        <v>41985</v>
      </c>
      <c r="B107" s="8" t="s">
        <v>36</v>
      </c>
      <c r="D107" s="2">
        <v>218694.65</v>
      </c>
      <c r="F107" s="33">
        <f t="shared" si="3"/>
        <v>1120097.0800000012</v>
      </c>
      <c r="H107" t="s">
        <v>174</v>
      </c>
    </row>
    <row r="108" spans="1:12">
      <c r="A108" s="1">
        <v>41989</v>
      </c>
      <c r="B108" s="8" t="s">
        <v>36</v>
      </c>
      <c r="D108" s="2">
        <v>8509.02</v>
      </c>
      <c r="F108" s="33">
        <f t="shared" si="3"/>
        <v>1128606.1000000013</v>
      </c>
      <c r="H108" t="s">
        <v>168</v>
      </c>
    </row>
    <row r="109" spans="1:12">
      <c r="A109" s="1">
        <v>41994</v>
      </c>
      <c r="B109" s="8" t="s">
        <v>36</v>
      </c>
      <c r="D109" s="2">
        <v>12000</v>
      </c>
      <c r="F109" s="33">
        <f t="shared" si="3"/>
        <v>1140606.1000000013</v>
      </c>
      <c r="H109" t="s">
        <v>166</v>
      </c>
    </row>
    <row r="110" spans="1:12">
      <c r="A110" s="1">
        <v>41994</v>
      </c>
      <c r="B110" s="8" t="s">
        <v>36</v>
      </c>
      <c r="D110" s="2">
        <v>3000</v>
      </c>
      <c r="F110" s="33">
        <f t="shared" si="3"/>
        <v>1143606.1000000013</v>
      </c>
      <c r="H110" t="s">
        <v>176</v>
      </c>
    </row>
    <row r="111" spans="1:12">
      <c r="A111" s="1">
        <v>41996</v>
      </c>
      <c r="B111" s="8" t="s">
        <v>36</v>
      </c>
      <c r="D111" s="2">
        <v>413205</v>
      </c>
      <c r="F111" s="33">
        <f t="shared" si="3"/>
        <v>1556811.1000000013</v>
      </c>
      <c r="H111" t="s">
        <v>175</v>
      </c>
    </row>
    <row r="112" spans="1:12">
      <c r="A112" s="1">
        <v>41999</v>
      </c>
      <c r="B112" s="8" t="s">
        <v>36</v>
      </c>
      <c r="D112" s="2">
        <v>500</v>
      </c>
      <c r="F112" s="33">
        <f t="shared" si="3"/>
        <v>1557311.1000000013</v>
      </c>
      <c r="H112" t="s">
        <v>105</v>
      </c>
    </row>
    <row r="113" spans="1:12">
      <c r="A113" s="1">
        <v>42002</v>
      </c>
      <c r="B113" s="8" t="s">
        <v>38</v>
      </c>
      <c r="D113" s="2">
        <v>3479.9</v>
      </c>
      <c r="F113" s="33">
        <f t="shared" si="3"/>
        <v>1560791.0000000012</v>
      </c>
      <c r="H113" s="8" t="s">
        <v>38</v>
      </c>
    </row>
    <row r="114" spans="1:12">
      <c r="A114" s="1">
        <v>42002</v>
      </c>
      <c r="B114" s="8" t="s">
        <v>39</v>
      </c>
      <c r="D114" s="2">
        <v>-347.99</v>
      </c>
      <c r="F114" s="33">
        <f t="shared" si="3"/>
        <v>1560443.0100000012</v>
      </c>
      <c r="H114" s="8" t="s">
        <v>39</v>
      </c>
    </row>
    <row r="115" spans="1:12">
      <c r="A115" s="31">
        <v>42003</v>
      </c>
      <c r="B115" s="8" t="s">
        <v>36</v>
      </c>
      <c r="D115" s="2">
        <v>12435</v>
      </c>
      <c r="F115" s="33">
        <f t="shared" si="3"/>
        <v>1572878.0100000012</v>
      </c>
      <c r="H115" t="s">
        <v>176</v>
      </c>
    </row>
    <row r="116" spans="1:12">
      <c r="A116" s="40">
        <v>42011</v>
      </c>
      <c r="B116" s="8" t="s">
        <v>36</v>
      </c>
      <c r="D116" s="2">
        <v>442000</v>
      </c>
      <c r="F116" s="33">
        <f t="shared" si="3"/>
        <v>2014878.0100000012</v>
      </c>
      <c r="H116" t="s">
        <v>174</v>
      </c>
    </row>
    <row r="117" spans="1:12">
      <c r="A117" s="40">
        <v>42013</v>
      </c>
      <c r="B117" s="8" t="s">
        <v>36</v>
      </c>
      <c r="D117" s="2">
        <v>669230</v>
      </c>
      <c r="F117" s="33">
        <f t="shared" si="3"/>
        <v>2684108.0100000012</v>
      </c>
      <c r="H117" t="s">
        <v>174</v>
      </c>
    </row>
    <row r="118" spans="1:12">
      <c r="A118" s="40">
        <v>42025</v>
      </c>
      <c r="B118" s="8" t="s">
        <v>36</v>
      </c>
      <c r="D118" s="2">
        <v>99401</v>
      </c>
      <c r="F118" s="33">
        <f t="shared" si="3"/>
        <v>2783509.0100000012</v>
      </c>
      <c r="H118" t="s">
        <v>177</v>
      </c>
    </row>
    <row r="119" spans="1:12">
      <c r="A119" s="40">
        <v>42029</v>
      </c>
      <c r="B119" s="8" t="s">
        <v>36</v>
      </c>
      <c r="D119" s="2">
        <v>950</v>
      </c>
      <c r="F119" s="33">
        <f t="shared" si="3"/>
        <v>2784459.0100000012</v>
      </c>
      <c r="H119" t="s">
        <v>176</v>
      </c>
    </row>
    <row r="120" spans="1:12">
      <c r="A120" s="40">
        <v>42030</v>
      </c>
      <c r="B120" s="8" t="s">
        <v>36</v>
      </c>
      <c r="D120" s="2">
        <v>1270</v>
      </c>
      <c r="F120" s="33">
        <f t="shared" si="3"/>
        <v>2785729.0100000012</v>
      </c>
      <c r="H120" t="s">
        <v>176</v>
      </c>
    </row>
    <row r="121" spans="1:12">
      <c r="A121" s="40">
        <v>42035</v>
      </c>
      <c r="B121" s="8" t="s">
        <v>36</v>
      </c>
      <c r="D121" s="2">
        <v>15000</v>
      </c>
      <c r="F121" s="33">
        <f t="shared" si="3"/>
        <v>2800729.0100000012</v>
      </c>
      <c r="H121" t="s">
        <v>166</v>
      </c>
      <c r="K121" s="35"/>
    </row>
    <row r="122" spans="1:12">
      <c r="A122" s="40">
        <v>42040</v>
      </c>
      <c r="B122" s="8" t="s">
        <v>36</v>
      </c>
      <c r="D122" s="2">
        <v>112107.63</v>
      </c>
      <c r="F122" s="33">
        <f t="shared" si="3"/>
        <v>2912836.6400000011</v>
      </c>
      <c r="H122" t="s">
        <v>178</v>
      </c>
      <c r="K122" s="35"/>
      <c r="L122" s="42"/>
    </row>
    <row r="123" spans="1:12">
      <c r="A123" s="40">
        <v>42040</v>
      </c>
      <c r="B123" s="8" t="s">
        <v>36</v>
      </c>
      <c r="D123" s="2">
        <v>42360</v>
      </c>
      <c r="F123" s="33">
        <f t="shared" si="3"/>
        <v>2955196.6400000011</v>
      </c>
      <c r="H123" t="s">
        <v>179</v>
      </c>
      <c r="K123" s="35"/>
      <c r="L123" s="42"/>
    </row>
    <row r="124" spans="1:12">
      <c r="A124" s="40">
        <v>42040</v>
      </c>
      <c r="B124" s="8" t="s">
        <v>36</v>
      </c>
      <c r="D124" s="2">
        <v>21180</v>
      </c>
      <c r="F124" s="33">
        <f t="shared" si="3"/>
        <v>2976376.6400000011</v>
      </c>
      <c r="H124" t="s">
        <v>180</v>
      </c>
      <c r="K124" s="35"/>
      <c r="L124" s="42"/>
    </row>
    <row r="125" spans="1:12">
      <c r="A125" s="40">
        <v>42040</v>
      </c>
      <c r="B125" s="8" t="s">
        <v>36</v>
      </c>
      <c r="D125" s="2">
        <v>105900</v>
      </c>
      <c r="F125" s="33">
        <f t="shared" si="3"/>
        <v>3082276.6400000011</v>
      </c>
      <c r="H125" t="s">
        <v>181</v>
      </c>
      <c r="K125" s="35"/>
      <c r="L125" s="42"/>
    </row>
    <row r="126" spans="1:12">
      <c r="A126" s="40">
        <v>42045</v>
      </c>
      <c r="B126" s="8" t="s">
        <v>36</v>
      </c>
      <c r="D126" s="2">
        <v>2000</v>
      </c>
      <c r="F126" s="33">
        <f t="shared" si="3"/>
        <v>3084276.6400000011</v>
      </c>
      <c r="H126" t="s">
        <v>191</v>
      </c>
      <c r="K126" s="35"/>
      <c r="L126" s="42"/>
    </row>
    <row r="127" spans="1:12">
      <c r="A127" s="40">
        <v>42052</v>
      </c>
      <c r="B127" s="8" t="s">
        <v>36</v>
      </c>
      <c r="D127" s="2">
        <v>10430.09</v>
      </c>
      <c r="F127" s="33">
        <f t="shared" si="3"/>
        <v>3094706.7300000009</v>
      </c>
      <c r="H127" t="s">
        <v>105</v>
      </c>
      <c r="K127" s="35"/>
      <c r="L127" s="42"/>
    </row>
    <row r="128" spans="1:12">
      <c r="A128" s="40">
        <v>42052</v>
      </c>
      <c r="B128" s="8" t="s">
        <v>36</v>
      </c>
      <c r="D128" s="2">
        <v>5000</v>
      </c>
      <c r="F128" s="33">
        <f t="shared" si="3"/>
        <v>3099706.7300000009</v>
      </c>
      <c r="H128" t="s">
        <v>192</v>
      </c>
      <c r="K128" s="35"/>
      <c r="L128" s="42"/>
    </row>
    <row r="129" spans="1:13">
      <c r="A129" s="40">
        <v>42054</v>
      </c>
      <c r="B129" s="8" t="s">
        <v>36</v>
      </c>
      <c r="D129" s="2">
        <v>4000</v>
      </c>
      <c r="F129" s="33">
        <f t="shared" si="3"/>
        <v>3103706.7300000009</v>
      </c>
      <c r="H129" t="s">
        <v>193</v>
      </c>
      <c r="K129" s="35"/>
      <c r="L129" s="42"/>
    </row>
    <row r="130" spans="1:13">
      <c r="A130" s="40">
        <v>42055</v>
      </c>
      <c r="B130" s="8" t="s">
        <v>36</v>
      </c>
      <c r="D130" s="2">
        <v>100000</v>
      </c>
      <c r="F130" s="33">
        <f t="shared" si="3"/>
        <v>3203706.7300000009</v>
      </c>
      <c r="H130" t="s">
        <v>188</v>
      </c>
      <c r="K130" s="35" t="s">
        <v>189</v>
      </c>
      <c r="L130" s="42"/>
    </row>
    <row r="131" spans="1:13">
      <c r="A131" s="40">
        <v>42057</v>
      </c>
      <c r="B131" s="8" t="s">
        <v>36</v>
      </c>
      <c r="D131" s="33">
        <v>332000</v>
      </c>
      <c r="F131" s="33">
        <f t="shared" si="3"/>
        <v>3535706.7300000009</v>
      </c>
      <c r="H131" t="s">
        <v>194</v>
      </c>
      <c r="L131" s="41"/>
      <c r="M131" s="43"/>
    </row>
    <row r="132" spans="1:13">
      <c r="A132" s="40">
        <v>42058</v>
      </c>
      <c r="B132" s="8" t="s">
        <v>36</v>
      </c>
      <c r="D132" s="33">
        <v>42000</v>
      </c>
      <c r="F132" s="33">
        <f t="shared" si="3"/>
        <v>3577706.7300000009</v>
      </c>
      <c r="H132" s="35" t="s">
        <v>87</v>
      </c>
    </row>
    <row r="133" spans="1:13">
      <c r="A133" s="40">
        <v>42058</v>
      </c>
      <c r="B133" s="8" t="s">
        <v>36</v>
      </c>
      <c r="D133" s="2">
        <v>100000</v>
      </c>
      <c r="F133" s="33">
        <f t="shared" si="3"/>
        <v>3677706.7300000009</v>
      </c>
      <c r="H133" t="s">
        <v>190</v>
      </c>
    </row>
    <row r="134" spans="1:13" ht="15">
      <c r="A134" s="40">
        <v>42059</v>
      </c>
      <c r="B134" s="8" t="s">
        <v>36</v>
      </c>
      <c r="D134" s="2">
        <v>43000</v>
      </c>
      <c r="F134" s="33">
        <f t="shared" si="3"/>
        <v>3720706.7300000009</v>
      </c>
      <c r="H134" t="s">
        <v>195</v>
      </c>
      <c r="J134" s="44" t="s">
        <v>197</v>
      </c>
    </row>
    <row r="135" spans="1:13" ht="15">
      <c r="A135" s="40">
        <v>42060</v>
      </c>
      <c r="B135" s="8" t="s">
        <v>36</v>
      </c>
      <c r="D135" s="2">
        <v>133102.20000000001</v>
      </c>
      <c r="F135" s="33">
        <f t="shared" si="3"/>
        <v>3853808.9300000011</v>
      </c>
      <c r="H135" t="s">
        <v>105</v>
      </c>
      <c r="J135" s="44" t="s">
        <v>198</v>
      </c>
    </row>
    <row r="136" spans="1:13" ht="15">
      <c r="A136" s="40"/>
      <c r="B136" s="8"/>
      <c r="D136" s="2"/>
      <c r="F136" s="33">
        <f t="shared" si="3"/>
        <v>3853808.9300000011</v>
      </c>
      <c r="J136" s="44" t="s">
        <v>199</v>
      </c>
    </row>
    <row r="137" spans="1:13" ht="15">
      <c r="A137" s="40"/>
      <c r="J137" s="44" t="s">
        <v>196</v>
      </c>
    </row>
    <row r="138" spans="1:13" s="5" customFormat="1">
      <c r="A138" s="5" t="s">
        <v>4</v>
      </c>
      <c r="E138" s="4"/>
      <c r="F138" s="6">
        <f>SUM(D4:D137)</f>
        <v>3853808.9300000011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3"/>
  <sheetViews>
    <sheetView topLeftCell="A49" workbookViewId="0">
      <selection activeCell="M69" sqref="M69"/>
    </sheetView>
  </sheetViews>
  <sheetFormatPr defaultRowHeight="14.25"/>
  <cols>
    <col min="1" max="1" width="12.625" customWidth="1"/>
    <col min="2" max="2" width="14.75" bestFit="1" customWidth="1"/>
    <col min="3" max="3" width="4.625" customWidth="1"/>
    <col min="4" max="4" width="15.25" style="2" bestFit="1" customWidth="1"/>
    <col min="5" max="5" width="4.625" customWidth="1"/>
    <col min="6" max="6" width="15.25" bestFit="1" customWidth="1"/>
    <col min="7" max="7" width="4.625" customWidth="1"/>
  </cols>
  <sheetData>
    <row r="1" spans="1:8">
      <c r="A1" s="5" t="s">
        <v>30</v>
      </c>
    </row>
    <row r="2" spans="1:8" s="4" customFormat="1">
      <c r="D2" s="34"/>
    </row>
    <row r="3" spans="1:8" s="4" customFormat="1">
      <c r="A3" s="4" t="s">
        <v>0</v>
      </c>
      <c r="B3" s="4" t="s">
        <v>1</v>
      </c>
      <c r="D3" s="34" t="s">
        <v>2</v>
      </c>
      <c r="F3" s="4" t="s">
        <v>14</v>
      </c>
      <c r="H3" s="9" t="s">
        <v>11</v>
      </c>
    </row>
    <row r="4" spans="1:8">
      <c r="A4" s="1"/>
    </row>
    <row r="5" spans="1:8">
      <c r="A5" s="1">
        <v>40820</v>
      </c>
      <c r="B5" t="s">
        <v>7</v>
      </c>
      <c r="D5" s="2">
        <v>5000</v>
      </c>
      <c r="F5" s="2">
        <f>D5</f>
        <v>5000</v>
      </c>
      <c r="H5" t="s">
        <v>16</v>
      </c>
    </row>
    <row r="6" spans="1:8" s="5" customFormat="1">
      <c r="A6" s="31">
        <v>40884</v>
      </c>
      <c r="B6" s="5" t="s">
        <v>22</v>
      </c>
      <c r="D6" s="6">
        <v>500000</v>
      </c>
      <c r="F6" s="6">
        <f t="shared" ref="F6:F69" si="0">D6+F5</f>
        <v>505000</v>
      </c>
      <c r="H6" s="5" t="s">
        <v>20</v>
      </c>
    </row>
    <row r="7" spans="1:8">
      <c r="A7" s="1">
        <v>40918</v>
      </c>
      <c r="B7" t="s">
        <v>10</v>
      </c>
      <c r="D7" s="2">
        <v>30000</v>
      </c>
      <c r="F7" s="2">
        <f t="shared" si="0"/>
        <v>535000</v>
      </c>
      <c r="H7" t="s">
        <v>17</v>
      </c>
    </row>
    <row r="8" spans="1:8">
      <c r="A8" s="7" t="s">
        <v>6</v>
      </c>
      <c r="B8" t="s">
        <v>10</v>
      </c>
      <c r="D8" s="2">
        <v>21000</v>
      </c>
      <c r="F8" s="2">
        <f t="shared" si="0"/>
        <v>556000</v>
      </c>
      <c r="H8" t="s">
        <v>3</v>
      </c>
    </row>
    <row r="9" spans="1:8">
      <c r="A9" s="1">
        <v>40956</v>
      </c>
      <c r="B9" t="s">
        <v>18</v>
      </c>
      <c r="D9" s="2">
        <v>500000</v>
      </c>
      <c r="F9" s="2">
        <f t="shared" si="0"/>
        <v>1056000</v>
      </c>
      <c r="H9" t="s">
        <v>19</v>
      </c>
    </row>
    <row r="10" spans="1:8">
      <c r="A10" s="7" t="s">
        <v>6</v>
      </c>
      <c r="B10" t="s">
        <v>10</v>
      </c>
      <c r="D10" s="2">
        <v>6000</v>
      </c>
      <c r="F10" s="2">
        <f t="shared" si="0"/>
        <v>1062000</v>
      </c>
      <c r="H10" t="s">
        <v>29</v>
      </c>
    </row>
    <row r="11" spans="1:8">
      <c r="A11" s="1">
        <v>40985</v>
      </c>
      <c r="B11" t="s">
        <v>38</v>
      </c>
      <c r="D11" s="2">
        <v>2555.48</v>
      </c>
      <c r="F11" s="2">
        <f t="shared" si="0"/>
        <v>1064555.48</v>
      </c>
    </row>
    <row r="12" spans="1:8">
      <c r="A12" s="1"/>
      <c r="B12" t="s">
        <v>39</v>
      </c>
      <c r="D12" s="2">
        <v>-255.55</v>
      </c>
      <c r="F12" s="2">
        <f t="shared" si="0"/>
        <v>1064299.93</v>
      </c>
    </row>
    <row r="13" spans="1:8">
      <c r="A13" s="1">
        <v>41003</v>
      </c>
      <c r="B13" t="s">
        <v>38</v>
      </c>
      <c r="D13" s="2">
        <v>58.91</v>
      </c>
      <c r="F13" s="2">
        <f t="shared" si="0"/>
        <v>1064358.8399999999</v>
      </c>
    </row>
    <row r="14" spans="1:8">
      <c r="A14" s="1"/>
      <c r="B14" t="s">
        <v>39</v>
      </c>
      <c r="D14" s="2">
        <v>-5.89</v>
      </c>
      <c r="F14" s="2">
        <f t="shared" si="0"/>
        <v>1064352.95</v>
      </c>
    </row>
    <row r="15" spans="1:8">
      <c r="A15" s="1">
        <v>41017</v>
      </c>
      <c r="B15" t="s">
        <v>38</v>
      </c>
      <c r="D15" s="2">
        <v>260.66000000000003</v>
      </c>
      <c r="F15" s="2">
        <f t="shared" si="0"/>
        <v>1064613.6099999999</v>
      </c>
    </row>
    <row r="16" spans="1:8">
      <c r="A16" s="1"/>
      <c r="B16" t="s">
        <v>39</v>
      </c>
      <c r="D16" s="2">
        <v>-26.07</v>
      </c>
      <c r="F16" s="2">
        <f t="shared" si="0"/>
        <v>1064587.5399999998</v>
      </c>
    </row>
    <row r="17" spans="1:6">
      <c r="A17" s="1">
        <v>41046</v>
      </c>
      <c r="B17" t="s">
        <v>38</v>
      </c>
      <c r="D17" s="2">
        <v>2557.73</v>
      </c>
      <c r="F17" s="2">
        <f t="shared" si="0"/>
        <v>1067145.2699999998</v>
      </c>
    </row>
    <row r="18" spans="1:6">
      <c r="A18" s="1"/>
      <c r="B18" t="s">
        <v>39</v>
      </c>
      <c r="D18" s="2">
        <v>-255.77</v>
      </c>
      <c r="F18" s="2">
        <f t="shared" si="0"/>
        <v>1066889.4999999998</v>
      </c>
    </row>
    <row r="19" spans="1:6">
      <c r="A19" s="1">
        <v>41067</v>
      </c>
      <c r="B19" t="s">
        <v>38</v>
      </c>
      <c r="D19" s="2">
        <v>2595.44</v>
      </c>
      <c r="F19" s="2">
        <f t="shared" si="0"/>
        <v>1069484.9399999997</v>
      </c>
    </row>
    <row r="20" spans="1:6">
      <c r="A20" s="1"/>
      <c r="B20" t="s">
        <v>39</v>
      </c>
      <c r="D20" s="2">
        <v>-259.54000000000002</v>
      </c>
      <c r="F20" s="2">
        <f t="shared" si="0"/>
        <v>1069225.3999999997</v>
      </c>
    </row>
    <row r="21" spans="1:6">
      <c r="A21" s="1">
        <v>41106</v>
      </c>
      <c r="B21" t="s">
        <v>38</v>
      </c>
      <c r="D21" s="2">
        <v>261.86</v>
      </c>
      <c r="F21" s="2">
        <f t="shared" si="0"/>
        <v>1069487.2599999998</v>
      </c>
    </row>
    <row r="22" spans="1:6">
      <c r="A22" s="1"/>
      <c r="B22" t="s">
        <v>39</v>
      </c>
      <c r="D22" s="2">
        <v>-26.19</v>
      </c>
      <c r="F22" s="2">
        <f t="shared" si="0"/>
        <v>1069461.0699999998</v>
      </c>
    </row>
    <row r="23" spans="1:6">
      <c r="A23" s="1">
        <v>41138</v>
      </c>
      <c r="B23" t="s">
        <v>38</v>
      </c>
      <c r="D23" s="2">
        <v>2626.45</v>
      </c>
      <c r="F23" s="2">
        <f t="shared" si="0"/>
        <v>1072087.5199999998</v>
      </c>
    </row>
    <row r="24" spans="1:6">
      <c r="A24" s="1"/>
      <c r="B24" t="s">
        <v>39</v>
      </c>
      <c r="D24" s="2">
        <v>-262.64999999999998</v>
      </c>
      <c r="F24" s="2">
        <f t="shared" si="0"/>
        <v>1071824.8699999999</v>
      </c>
    </row>
    <row r="25" spans="1:6">
      <c r="A25" s="1">
        <v>41159</v>
      </c>
      <c r="B25" t="s">
        <v>38</v>
      </c>
      <c r="D25" s="2">
        <v>2607.52</v>
      </c>
      <c r="F25" s="2">
        <f t="shared" si="0"/>
        <v>1074432.3899999999</v>
      </c>
    </row>
    <row r="26" spans="1:6">
      <c r="A26" s="1"/>
      <c r="B26" t="s">
        <v>39</v>
      </c>
      <c r="D26" s="2">
        <v>-260.75</v>
      </c>
      <c r="F26" s="2">
        <f t="shared" si="0"/>
        <v>1074171.6399999999</v>
      </c>
    </row>
    <row r="27" spans="1:6">
      <c r="A27" s="1">
        <v>41200</v>
      </c>
      <c r="B27" t="s">
        <v>38</v>
      </c>
      <c r="D27" s="2">
        <v>325.49</v>
      </c>
      <c r="F27" s="2">
        <f t="shared" si="0"/>
        <v>1074497.1299999999</v>
      </c>
    </row>
    <row r="28" spans="1:6">
      <c r="A28" s="1"/>
      <c r="B28" t="s">
        <v>39</v>
      </c>
      <c r="D28" s="2">
        <v>-32.549999999999997</v>
      </c>
      <c r="F28" s="2">
        <f t="shared" si="0"/>
        <v>1074464.5799999998</v>
      </c>
    </row>
    <row r="29" spans="1:6">
      <c r="A29" s="1">
        <v>41230</v>
      </c>
      <c r="B29" t="s">
        <v>38</v>
      </c>
      <c r="D29" s="2">
        <v>2638.68</v>
      </c>
      <c r="F29" s="2">
        <f t="shared" si="0"/>
        <v>1077103.2599999998</v>
      </c>
    </row>
    <row r="30" spans="1:6">
      <c r="A30" s="1"/>
      <c r="B30" t="s">
        <v>39</v>
      </c>
      <c r="D30" s="2">
        <v>-263.87</v>
      </c>
      <c r="F30" s="2">
        <f t="shared" si="0"/>
        <v>1076839.3899999997</v>
      </c>
    </row>
    <row r="31" spans="1:6" s="5" customFormat="1">
      <c r="A31" s="31">
        <v>41250</v>
      </c>
      <c r="B31" s="5" t="s">
        <v>38</v>
      </c>
      <c r="D31" s="6">
        <v>2591.17</v>
      </c>
      <c r="F31" s="6">
        <f t="shared" si="0"/>
        <v>1079430.5599999996</v>
      </c>
    </row>
    <row r="32" spans="1:6" s="5" customFormat="1">
      <c r="A32" s="31"/>
      <c r="B32" s="5" t="s">
        <v>39</v>
      </c>
      <c r="D32" s="6">
        <v>-259.12</v>
      </c>
      <c r="F32" s="6">
        <f t="shared" si="0"/>
        <v>1079171.4399999995</v>
      </c>
    </row>
    <row r="33" spans="1:6">
      <c r="A33" s="1">
        <v>41284</v>
      </c>
      <c r="B33" t="s">
        <v>38</v>
      </c>
      <c r="D33" s="2">
        <v>267.19</v>
      </c>
      <c r="F33" s="2">
        <f t="shared" si="0"/>
        <v>1079438.6299999994</v>
      </c>
    </row>
    <row r="34" spans="1:6">
      <c r="A34" s="1"/>
      <c r="B34" t="s">
        <v>39</v>
      </c>
      <c r="D34" s="2">
        <v>-26.72</v>
      </c>
      <c r="F34" s="2">
        <f t="shared" si="0"/>
        <v>1079411.9099999995</v>
      </c>
    </row>
    <row r="35" spans="1:6">
      <c r="A35" s="1">
        <v>41322</v>
      </c>
      <c r="B35" t="s">
        <v>38</v>
      </c>
      <c r="D35" s="2">
        <v>2327.66</v>
      </c>
      <c r="F35" s="2">
        <f t="shared" si="0"/>
        <v>1081739.5699999994</v>
      </c>
    </row>
    <row r="36" spans="1:6">
      <c r="A36" s="1"/>
      <c r="B36" t="s">
        <v>39</v>
      </c>
      <c r="D36" s="2">
        <v>-232.77</v>
      </c>
      <c r="F36" s="2">
        <f t="shared" si="0"/>
        <v>1081506.7999999993</v>
      </c>
    </row>
    <row r="37" spans="1:6">
      <c r="A37" s="1">
        <v>41340</v>
      </c>
      <c r="B37" t="s">
        <v>38</v>
      </c>
      <c r="D37" s="2">
        <v>2134.9299999999998</v>
      </c>
      <c r="F37" s="2">
        <f t="shared" si="0"/>
        <v>1083641.7299999993</v>
      </c>
    </row>
    <row r="38" spans="1:6">
      <c r="A38" s="1"/>
      <c r="B38" t="s">
        <v>39</v>
      </c>
      <c r="D38" s="2">
        <v>-213.49</v>
      </c>
      <c r="F38" s="2">
        <f t="shared" si="0"/>
        <v>1083428.2399999993</v>
      </c>
    </row>
    <row r="39" spans="1:6">
      <c r="A39" s="1">
        <v>41368</v>
      </c>
      <c r="B39" t="s">
        <v>38</v>
      </c>
      <c r="D39" s="2">
        <v>59.83</v>
      </c>
      <c r="F39" s="2">
        <f t="shared" si="0"/>
        <v>1083488.0699999994</v>
      </c>
    </row>
    <row r="40" spans="1:6">
      <c r="A40" s="1"/>
      <c r="B40" t="s">
        <v>39</v>
      </c>
      <c r="D40" s="2">
        <v>-5.98</v>
      </c>
      <c r="F40" s="2">
        <f t="shared" si="0"/>
        <v>1083482.0899999994</v>
      </c>
    </row>
    <row r="41" spans="1:6">
      <c r="A41" s="1">
        <v>41382</v>
      </c>
      <c r="B41" t="s">
        <v>38</v>
      </c>
      <c r="D41" s="2">
        <v>217.76</v>
      </c>
      <c r="F41" s="2">
        <f t="shared" si="0"/>
        <v>1083699.8499999994</v>
      </c>
    </row>
    <row r="42" spans="1:6">
      <c r="A42" s="1"/>
      <c r="B42" t="s">
        <v>39</v>
      </c>
      <c r="D42" s="2">
        <v>-21.78</v>
      </c>
      <c r="F42" s="2">
        <f t="shared" si="0"/>
        <v>1083678.0699999994</v>
      </c>
    </row>
    <row r="43" spans="1:6">
      <c r="A43" s="1">
        <v>41411</v>
      </c>
      <c r="B43" t="s">
        <v>38</v>
      </c>
      <c r="D43" s="2">
        <v>2135.34</v>
      </c>
      <c r="F43" s="2">
        <f t="shared" si="0"/>
        <v>1085813.4099999995</v>
      </c>
    </row>
    <row r="44" spans="1:6">
      <c r="A44" s="1"/>
      <c r="B44" t="s">
        <v>39</v>
      </c>
      <c r="D44" s="2">
        <v>-213.53</v>
      </c>
      <c r="F44" s="2">
        <f t="shared" si="0"/>
        <v>1085599.8799999994</v>
      </c>
    </row>
    <row r="45" spans="1:6">
      <c r="A45" s="1">
        <v>41432</v>
      </c>
      <c r="B45" t="s">
        <v>38</v>
      </c>
      <c r="D45" s="2">
        <v>2190.61</v>
      </c>
      <c r="F45" s="2">
        <f t="shared" si="0"/>
        <v>1087790.4899999995</v>
      </c>
    </row>
    <row r="46" spans="1:6">
      <c r="A46" s="1"/>
      <c r="B46" t="s">
        <v>39</v>
      </c>
      <c r="D46" s="2">
        <v>-219.06</v>
      </c>
      <c r="F46" s="2">
        <f t="shared" si="0"/>
        <v>1087571.4299999995</v>
      </c>
    </row>
    <row r="47" spans="1:6">
      <c r="A47" s="1">
        <v>41473</v>
      </c>
      <c r="B47" t="s">
        <v>38</v>
      </c>
      <c r="D47" s="2">
        <v>221.02</v>
      </c>
      <c r="F47" s="2">
        <f t="shared" si="0"/>
        <v>1087792.4499999995</v>
      </c>
    </row>
    <row r="48" spans="1:6">
      <c r="A48" s="1"/>
      <c r="B48" t="s">
        <v>39</v>
      </c>
      <c r="D48" s="2">
        <v>-22.1</v>
      </c>
      <c r="F48" s="2">
        <f t="shared" si="0"/>
        <v>1087770.3499999994</v>
      </c>
    </row>
    <row r="49" spans="1:6">
      <c r="A49" s="1">
        <v>41503</v>
      </c>
      <c r="B49" t="s">
        <v>38</v>
      </c>
      <c r="D49" s="2">
        <v>2215.5500000000002</v>
      </c>
      <c r="F49" s="2">
        <f t="shared" si="0"/>
        <v>1089985.8999999994</v>
      </c>
    </row>
    <row r="50" spans="1:6">
      <c r="A50" s="1"/>
      <c r="B50" t="s">
        <v>39</v>
      </c>
      <c r="D50" s="2">
        <v>-221.56</v>
      </c>
      <c r="F50" s="2">
        <f t="shared" si="0"/>
        <v>1089764.3399999994</v>
      </c>
    </row>
    <row r="51" spans="1:6">
      <c r="A51" s="1">
        <v>41524</v>
      </c>
      <c r="B51" t="s">
        <v>38</v>
      </c>
      <c r="D51" s="2">
        <v>2199.06</v>
      </c>
      <c r="F51" s="2">
        <f t="shared" si="0"/>
        <v>1091963.3999999994</v>
      </c>
    </row>
    <row r="52" spans="1:6">
      <c r="A52" s="1"/>
      <c r="B52" t="s">
        <v>39</v>
      </c>
      <c r="D52" s="2">
        <v>-219.91</v>
      </c>
      <c r="F52" s="2">
        <f t="shared" si="0"/>
        <v>1091743.4899999995</v>
      </c>
    </row>
    <row r="53" spans="1:6">
      <c r="A53" s="1">
        <v>41565</v>
      </c>
      <c r="B53" t="s">
        <v>38</v>
      </c>
      <c r="D53" s="2">
        <v>276.04000000000002</v>
      </c>
      <c r="F53" s="2">
        <f t="shared" si="0"/>
        <v>1092019.5299999996</v>
      </c>
    </row>
    <row r="54" spans="1:6">
      <c r="A54" s="1"/>
      <c r="B54" t="s">
        <v>39</v>
      </c>
      <c r="D54" s="2">
        <v>-27.61</v>
      </c>
      <c r="F54" s="2">
        <f t="shared" si="0"/>
        <v>1091991.9199999995</v>
      </c>
    </row>
    <row r="55" spans="1:6">
      <c r="A55" s="1">
        <v>41595</v>
      </c>
      <c r="B55" t="s">
        <v>38</v>
      </c>
      <c r="D55" s="2">
        <v>2224.1</v>
      </c>
      <c r="F55" s="2">
        <f t="shared" si="0"/>
        <v>1094216.0199999996</v>
      </c>
    </row>
    <row r="56" spans="1:6">
      <c r="A56" s="1"/>
      <c r="B56" t="s">
        <v>39</v>
      </c>
      <c r="D56" s="2">
        <v>-222.41</v>
      </c>
      <c r="F56" s="2">
        <f t="shared" si="0"/>
        <v>1093993.6099999996</v>
      </c>
    </row>
    <row r="57" spans="1:6" s="5" customFormat="1">
      <c r="A57" s="31">
        <v>41615</v>
      </c>
      <c r="B57" s="5" t="s">
        <v>38</v>
      </c>
      <c r="D57" s="6">
        <v>2183.5500000000002</v>
      </c>
      <c r="F57" s="6">
        <f t="shared" si="0"/>
        <v>1096177.1599999997</v>
      </c>
    </row>
    <row r="58" spans="1:6" s="5" customFormat="1">
      <c r="A58" s="31"/>
      <c r="B58" s="5" t="s">
        <v>39</v>
      </c>
      <c r="D58" s="6">
        <v>-218.36</v>
      </c>
      <c r="F58" s="6">
        <f t="shared" si="0"/>
        <v>1095958.7999999996</v>
      </c>
    </row>
    <row r="59" spans="1:6">
      <c r="A59" s="1">
        <v>41657</v>
      </c>
      <c r="B59" t="s">
        <v>38</v>
      </c>
      <c r="D59" s="2">
        <v>225.16</v>
      </c>
      <c r="F59" s="33">
        <f t="shared" si="0"/>
        <v>1096183.9599999995</v>
      </c>
    </row>
    <row r="60" spans="1:6">
      <c r="A60" s="1"/>
      <c r="B60" t="s">
        <v>39</v>
      </c>
      <c r="D60" s="2">
        <v>-22.52</v>
      </c>
      <c r="F60" s="33">
        <f t="shared" si="0"/>
        <v>1096161.4399999995</v>
      </c>
    </row>
    <row r="61" spans="1:6">
      <c r="A61" s="1">
        <v>41687</v>
      </c>
      <c r="B61" t="s">
        <v>38</v>
      </c>
      <c r="D61" s="2">
        <v>2232.6799999999998</v>
      </c>
      <c r="F61" s="33">
        <f t="shared" si="0"/>
        <v>1098394.1199999994</v>
      </c>
    </row>
    <row r="62" spans="1:6">
      <c r="A62" s="1"/>
      <c r="B62" t="s">
        <v>39</v>
      </c>
      <c r="D62" s="2">
        <v>-223.27</v>
      </c>
      <c r="F62" s="33">
        <f t="shared" si="0"/>
        <v>1098170.8499999994</v>
      </c>
    </row>
    <row r="63" spans="1:6">
      <c r="A63" s="1">
        <v>41705</v>
      </c>
      <c r="B63" t="s">
        <v>38</v>
      </c>
      <c r="D63" s="2">
        <v>2167.79</v>
      </c>
      <c r="F63" s="33">
        <f t="shared" si="0"/>
        <v>1100338.6399999994</v>
      </c>
    </row>
    <row r="64" spans="1:6">
      <c r="A64" s="1"/>
      <c r="B64" t="s">
        <v>39</v>
      </c>
      <c r="D64" s="2">
        <v>-216.78</v>
      </c>
      <c r="F64" s="33">
        <f t="shared" si="0"/>
        <v>1100121.8599999994</v>
      </c>
    </row>
    <row r="65" spans="1:6">
      <c r="A65" s="1">
        <v>41747</v>
      </c>
      <c r="B65" t="s">
        <v>38</v>
      </c>
      <c r="D65" s="2">
        <v>247.03</v>
      </c>
      <c r="F65" s="33">
        <f t="shared" si="0"/>
        <v>1100368.8899999994</v>
      </c>
    </row>
    <row r="66" spans="1:6">
      <c r="A66" s="1"/>
      <c r="B66" t="s">
        <v>39</v>
      </c>
      <c r="D66" s="2">
        <v>-24.7</v>
      </c>
      <c r="F66" s="33">
        <f t="shared" si="0"/>
        <v>1100344.1899999995</v>
      </c>
    </row>
    <row r="67" spans="1:6">
      <c r="A67" s="1">
        <v>41776</v>
      </c>
      <c r="B67" t="s">
        <v>38</v>
      </c>
      <c r="D67" s="2">
        <v>1849.35</v>
      </c>
      <c r="F67" s="33">
        <f t="shared" si="0"/>
        <v>1102193.5399999996</v>
      </c>
    </row>
    <row r="68" spans="1:6">
      <c r="A68" s="1"/>
      <c r="B68" t="s">
        <v>39</v>
      </c>
      <c r="D68" s="2">
        <v>-184.94</v>
      </c>
      <c r="F68" s="33">
        <f t="shared" si="0"/>
        <v>1102008.5999999996</v>
      </c>
    </row>
    <row r="69" spans="1:6">
      <c r="A69" s="1">
        <v>41797</v>
      </c>
      <c r="B69" t="s">
        <v>38</v>
      </c>
      <c r="D69" s="2">
        <v>1897.21</v>
      </c>
      <c r="F69" s="33">
        <f t="shared" si="0"/>
        <v>1103905.8099999996</v>
      </c>
    </row>
    <row r="70" spans="1:6">
      <c r="A70" s="1"/>
      <c r="B70" t="s">
        <v>39</v>
      </c>
      <c r="D70" s="2">
        <v>-189.72</v>
      </c>
      <c r="F70" s="33">
        <f t="shared" ref="F70:F74" si="1">D70+F69</f>
        <v>1103716.0899999996</v>
      </c>
    </row>
    <row r="71" spans="1:6">
      <c r="A71" s="1">
        <v>41838</v>
      </c>
      <c r="B71" t="s">
        <v>38</v>
      </c>
      <c r="D71" s="2">
        <v>145.15</v>
      </c>
      <c r="F71" s="33">
        <f t="shared" si="1"/>
        <v>1103861.2399999995</v>
      </c>
    </row>
    <row r="72" spans="1:6">
      <c r="A72" s="1"/>
      <c r="B72" t="s">
        <v>39</v>
      </c>
      <c r="D72" s="2">
        <v>-14.52</v>
      </c>
      <c r="F72" s="33">
        <f t="shared" si="1"/>
        <v>1103846.7199999995</v>
      </c>
    </row>
    <row r="73" spans="1:6">
      <c r="A73" s="1">
        <v>41868</v>
      </c>
      <c r="B73" t="s">
        <v>38</v>
      </c>
      <c r="D73" s="2">
        <v>1454.85</v>
      </c>
      <c r="F73" s="33">
        <f t="shared" si="1"/>
        <v>1105301.5699999996</v>
      </c>
    </row>
    <row r="74" spans="1:6">
      <c r="A74" s="1"/>
      <c r="B74" t="s">
        <v>39</v>
      </c>
      <c r="D74" s="2">
        <v>-145.49</v>
      </c>
      <c r="F74" s="33">
        <f t="shared" si="1"/>
        <v>1105156.0799999996</v>
      </c>
    </row>
    <row r="75" spans="1:6">
      <c r="A75" s="1">
        <v>41889</v>
      </c>
      <c r="B75" t="s">
        <v>38</v>
      </c>
      <c r="D75" s="2">
        <v>1444</v>
      </c>
      <c r="F75" s="33">
        <f t="shared" ref="F75:F81" si="2">D75+F74</f>
        <v>1106600.0799999996</v>
      </c>
    </row>
    <row r="76" spans="1:6">
      <c r="A76" s="1"/>
      <c r="B76" t="s">
        <v>39</v>
      </c>
      <c r="D76" s="2">
        <v>-144.4</v>
      </c>
      <c r="F76" s="33">
        <f t="shared" si="2"/>
        <v>1106455.6799999997</v>
      </c>
    </row>
    <row r="77" spans="1:6">
      <c r="A77" s="1">
        <v>41930</v>
      </c>
      <c r="B77" t="s">
        <v>38</v>
      </c>
      <c r="D77" s="2">
        <v>182.66</v>
      </c>
      <c r="F77" s="33">
        <f t="shared" si="2"/>
        <v>1106638.3399999996</v>
      </c>
    </row>
    <row r="78" spans="1:6">
      <c r="B78" t="s">
        <v>39</v>
      </c>
      <c r="D78" s="2">
        <v>-18.27</v>
      </c>
      <c r="F78" s="33">
        <f t="shared" si="2"/>
        <v>1106620.0699999996</v>
      </c>
    </row>
    <row r="79" spans="1:6">
      <c r="A79" s="1">
        <v>41960</v>
      </c>
      <c r="B79" t="s">
        <v>38</v>
      </c>
      <c r="D79" s="2">
        <v>1458.49</v>
      </c>
      <c r="F79" s="33">
        <f t="shared" si="2"/>
        <v>1108078.5599999996</v>
      </c>
    </row>
    <row r="80" spans="1:6">
      <c r="A80" s="1"/>
      <c r="B80" t="s">
        <v>39</v>
      </c>
      <c r="D80" s="2">
        <v>-145.85</v>
      </c>
      <c r="F80" s="33">
        <f t="shared" si="2"/>
        <v>1107932.7099999995</v>
      </c>
    </row>
    <row r="81" spans="1:6">
      <c r="A81" s="1">
        <v>41969</v>
      </c>
      <c r="B81" t="s">
        <v>160</v>
      </c>
      <c r="D81" s="2">
        <v>-1107932.71</v>
      </c>
      <c r="F81" s="33">
        <f t="shared" si="2"/>
        <v>0</v>
      </c>
    </row>
    <row r="82" spans="1:6">
      <c r="A82" s="1"/>
    </row>
    <row r="83" spans="1:6" s="5" customFormat="1">
      <c r="A83" s="5" t="s">
        <v>4</v>
      </c>
      <c r="D83" s="6"/>
      <c r="F83" s="6">
        <f>SUM(D4:D81)</f>
        <v>0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J24" sqref="J24:K25"/>
    </sheetView>
  </sheetViews>
  <sheetFormatPr defaultRowHeight="14.25"/>
  <cols>
    <col min="1" max="1" width="13.375" customWidth="1"/>
    <col min="2" max="2" width="14.75" bestFit="1" customWidth="1"/>
    <col min="5" max="5" width="9" style="3"/>
    <col min="6" max="6" width="15.25" bestFit="1" customWidth="1"/>
    <col min="8" max="8" width="13.375" customWidth="1"/>
    <col min="9" max="9" width="4.625" customWidth="1"/>
  </cols>
  <sheetData>
    <row r="1" spans="1:10">
      <c r="A1" s="5" t="s">
        <v>182</v>
      </c>
    </row>
    <row r="2" spans="1:10" s="4" customFormat="1"/>
    <row r="3" spans="1:10" s="4" customFormat="1">
      <c r="A3" s="4" t="s">
        <v>0</v>
      </c>
      <c r="B3" s="4" t="s">
        <v>1</v>
      </c>
      <c r="D3" s="9" t="s">
        <v>93</v>
      </c>
      <c r="F3" s="4" t="s">
        <v>2</v>
      </c>
      <c r="H3" s="4" t="s">
        <v>14</v>
      </c>
      <c r="J3" s="9" t="s">
        <v>11</v>
      </c>
    </row>
    <row r="4" spans="1:10">
      <c r="A4" s="1"/>
      <c r="F4" s="2"/>
    </row>
    <row r="5" spans="1:10">
      <c r="A5" s="1">
        <v>41688</v>
      </c>
      <c r="B5" t="s">
        <v>116</v>
      </c>
      <c r="F5" s="2">
        <v>100000</v>
      </c>
      <c r="H5" s="2">
        <f>F5</f>
        <v>100000</v>
      </c>
      <c r="J5" t="s">
        <v>115</v>
      </c>
    </row>
    <row r="6" spans="1:10">
      <c r="A6" s="1">
        <v>41729</v>
      </c>
      <c r="B6" s="28" t="s">
        <v>126</v>
      </c>
      <c r="F6" s="2">
        <v>-40000</v>
      </c>
      <c r="H6" s="2">
        <f t="shared" ref="H6:H32" si="0">F6+H5</f>
        <v>60000</v>
      </c>
    </row>
    <row r="7" spans="1:10">
      <c r="A7" s="1">
        <v>41729</v>
      </c>
      <c r="B7" s="28" t="s">
        <v>127</v>
      </c>
      <c r="F7" s="2">
        <v>-4500</v>
      </c>
      <c r="H7" s="2">
        <f t="shared" si="0"/>
        <v>55500</v>
      </c>
    </row>
    <row r="8" spans="1:10">
      <c r="A8" s="1">
        <v>41729</v>
      </c>
      <c r="B8" s="28" t="s">
        <v>128</v>
      </c>
      <c r="F8" s="2">
        <v>-39000</v>
      </c>
      <c r="H8" s="2">
        <f t="shared" si="0"/>
        <v>16500</v>
      </c>
    </row>
    <row r="9" spans="1:10">
      <c r="A9" s="1">
        <v>41729</v>
      </c>
      <c r="B9" s="28" t="s">
        <v>129</v>
      </c>
      <c r="F9" s="2">
        <v>1674</v>
      </c>
      <c r="H9" s="2">
        <f t="shared" si="0"/>
        <v>18174</v>
      </c>
      <c r="J9" s="3"/>
    </row>
    <row r="10" spans="1:10">
      <c r="A10" s="1">
        <v>41729</v>
      </c>
      <c r="B10" s="28" t="s">
        <v>130</v>
      </c>
      <c r="F10" s="2">
        <v>-1674</v>
      </c>
      <c r="H10" s="2">
        <f t="shared" si="0"/>
        <v>16500</v>
      </c>
    </row>
    <row r="11" spans="1:10" s="5" customFormat="1">
      <c r="A11" s="1">
        <v>41729</v>
      </c>
      <c r="B11" s="28" t="s">
        <v>134</v>
      </c>
      <c r="E11" s="4"/>
      <c r="F11" s="33">
        <v>72000</v>
      </c>
      <c r="H11" s="33">
        <f t="shared" si="0"/>
        <v>88500</v>
      </c>
    </row>
    <row r="12" spans="1:10">
      <c r="A12" s="1">
        <v>41729</v>
      </c>
      <c r="B12" s="28" t="s">
        <v>131</v>
      </c>
      <c r="F12" s="2">
        <v>10000</v>
      </c>
      <c r="H12" s="2">
        <f t="shared" si="0"/>
        <v>98500</v>
      </c>
    </row>
    <row r="13" spans="1:10">
      <c r="A13" s="1">
        <v>41734</v>
      </c>
      <c r="B13" s="28" t="s">
        <v>133</v>
      </c>
      <c r="F13" s="2">
        <v>4500</v>
      </c>
      <c r="H13" s="2">
        <f t="shared" si="0"/>
        <v>103000</v>
      </c>
    </row>
    <row r="14" spans="1:10">
      <c r="A14" s="1">
        <v>41766</v>
      </c>
      <c r="B14" t="s">
        <v>142</v>
      </c>
      <c r="F14" s="2">
        <v>10000</v>
      </c>
      <c r="H14" s="2">
        <f t="shared" si="0"/>
        <v>113000</v>
      </c>
    </row>
    <row r="15" spans="1:10">
      <c r="A15" s="1">
        <v>41766</v>
      </c>
      <c r="B15" t="s">
        <v>143</v>
      </c>
      <c r="F15" s="2">
        <v>4000</v>
      </c>
      <c r="H15" s="2">
        <f t="shared" si="0"/>
        <v>117000</v>
      </c>
    </row>
    <row r="16" spans="1:10">
      <c r="A16" s="1">
        <v>41824</v>
      </c>
      <c r="B16" s="28" t="s">
        <v>144</v>
      </c>
      <c r="F16" s="2">
        <v>10000</v>
      </c>
      <c r="H16" s="2">
        <f t="shared" si="0"/>
        <v>127000</v>
      </c>
    </row>
    <row r="17" spans="1:8">
      <c r="A17" s="1">
        <v>41837</v>
      </c>
      <c r="B17" s="28" t="s">
        <v>145</v>
      </c>
      <c r="F17" s="2">
        <v>5000</v>
      </c>
      <c r="H17" s="2">
        <f t="shared" si="0"/>
        <v>132000</v>
      </c>
    </row>
    <row r="18" spans="1:8">
      <c r="A18" s="1">
        <v>41839</v>
      </c>
      <c r="B18" s="28" t="s">
        <v>146</v>
      </c>
      <c r="F18" s="2">
        <v>5000</v>
      </c>
      <c r="H18" s="2">
        <f t="shared" si="0"/>
        <v>137000</v>
      </c>
    </row>
    <row r="19" spans="1:8">
      <c r="A19" s="1">
        <v>41887</v>
      </c>
      <c r="B19" t="s">
        <v>152</v>
      </c>
      <c r="F19" s="2">
        <v>-15000</v>
      </c>
      <c r="H19" s="2">
        <f t="shared" si="0"/>
        <v>122000</v>
      </c>
    </row>
    <row r="20" spans="1:8">
      <c r="A20" s="1">
        <v>41887</v>
      </c>
      <c r="B20" t="s">
        <v>153</v>
      </c>
      <c r="F20" s="2">
        <v>-11235</v>
      </c>
      <c r="H20" s="2">
        <f t="shared" si="0"/>
        <v>110765</v>
      </c>
    </row>
    <row r="21" spans="1:8">
      <c r="A21" s="1">
        <v>41889</v>
      </c>
      <c r="B21" t="s">
        <v>154</v>
      </c>
      <c r="F21" s="2">
        <v>4500</v>
      </c>
      <c r="H21" s="2">
        <f t="shared" si="0"/>
        <v>115265</v>
      </c>
    </row>
    <row r="22" spans="1:8">
      <c r="A22" s="1">
        <v>41893</v>
      </c>
      <c r="B22" t="s">
        <v>155</v>
      </c>
      <c r="F22" s="2">
        <v>-23160</v>
      </c>
      <c r="H22" s="2">
        <f t="shared" si="0"/>
        <v>92105</v>
      </c>
    </row>
    <row r="23" spans="1:8">
      <c r="A23" s="1">
        <v>41908</v>
      </c>
      <c r="B23" t="s">
        <v>151</v>
      </c>
      <c r="F23" s="2">
        <v>100000</v>
      </c>
      <c r="H23" s="2">
        <f t="shared" si="0"/>
        <v>192105</v>
      </c>
    </row>
    <row r="24" spans="1:8">
      <c r="A24" s="1">
        <v>42048</v>
      </c>
      <c r="B24" t="s">
        <v>183</v>
      </c>
      <c r="F24" s="2">
        <v>-1000</v>
      </c>
      <c r="H24" s="2">
        <f t="shared" si="0"/>
        <v>191105</v>
      </c>
    </row>
    <row r="25" spans="1:8">
      <c r="A25" s="1">
        <v>42059</v>
      </c>
      <c r="B25" t="s">
        <v>184</v>
      </c>
      <c r="F25" s="2">
        <v>21900</v>
      </c>
      <c r="H25" s="2">
        <f t="shared" si="0"/>
        <v>213005</v>
      </c>
    </row>
    <row r="26" spans="1:8">
      <c r="A26" s="1">
        <v>42059</v>
      </c>
      <c r="B26" t="s">
        <v>185</v>
      </c>
      <c r="F26" s="2">
        <v>-2000</v>
      </c>
      <c r="H26" s="2">
        <f t="shared" si="0"/>
        <v>211005</v>
      </c>
    </row>
    <row r="27" spans="1:8">
      <c r="A27" s="1">
        <v>42063</v>
      </c>
      <c r="B27" t="s">
        <v>186</v>
      </c>
      <c r="F27" s="2">
        <v>7420</v>
      </c>
      <c r="H27" s="2">
        <f t="shared" si="0"/>
        <v>218425</v>
      </c>
    </row>
    <row r="28" spans="1:8">
      <c r="A28" s="1">
        <v>42063</v>
      </c>
      <c r="B28" t="s">
        <v>187</v>
      </c>
      <c r="F28" s="2">
        <v>10000</v>
      </c>
      <c r="H28" s="2">
        <f t="shared" si="0"/>
        <v>228425</v>
      </c>
    </row>
    <row r="29" spans="1:8">
      <c r="A29" s="1"/>
      <c r="F29" s="2"/>
      <c r="H29" s="2">
        <f t="shared" si="0"/>
        <v>228425</v>
      </c>
    </row>
    <row r="30" spans="1:8">
      <c r="A30" s="1"/>
      <c r="F30" s="2"/>
      <c r="H30" s="2">
        <f t="shared" si="0"/>
        <v>228425</v>
      </c>
    </row>
    <row r="31" spans="1:8">
      <c r="A31" s="1"/>
      <c r="F31" s="2"/>
      <c r="H31" s="2">
        <f t="shared" si="0"/>
        <v>228425</v>
      </c>
    </row>
    <row r="32" spans="1:8">
      <c r="A32" s="1"/>
      <c r="F32" s="2"/>
      <c r="H32" s="2">
        <f t="shared" si="0"/>
        <v>228425</v>
      </c>
    </row>
    <row r="33" spans="1:8" s="5" customFormat="1">
      <c r="A33" s="5" t="s">
        <v>4</v>
      </c>
      <c r="E33" s="4"/>
      <c r="F33" s="6"/>
      <c r="H33" s="2">
        <f>H32</f>
        <v>228425</v>
      </c>
    </row>
    <row r="34" spans="1:8">
      <c r="A34" s="1"/>
      <c r="F34" s="2"/>
      <c r="H34" s="2"/>
    </row>
    <row r="36" spans="1:8">
      <c r="A36" s="1"/>
      <c r="F36" s="2"/>
    </row>
    <row r="37" spans="1:8">
      <c r="A37" s="1"/>
      <c r="F37" s="2"/>
    </row>
    <row r="38" spans="1:8">
      <c r="A38" s="1"/>
      <c r="F38" s="2"/>
    </row>
    <row r="39" spans="1:8">
      <c r="A39" s="1"/>
      <c r="F39" s="2"/>
    </row>
  </sheetData>
  <printOptions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59"/>
  <sheetViews>
    <sheetView workbookViewId="0">
      <selection activeCell="M28" sqref="M28"/>
    </sheetView>
  </sheetViews>
  <sheetFormatPr defaultRowHeight="14.25"/>
  <cols>
    <col min="1" max="1" width="21.625" customWidth="1"/>
    <col min="2" max="2" width="12.625" style="3" customWidth="1"/>
    <col min="3" max="3" width="12.75" style="3" customWidth="1"/>
    <col min="4" max="4" width="9.125" style="3" customWidth="1"/>
    <col min="5" max="5" width="9" customWidth="1"/>
  </cols>
  <sheetData>
    <row r="2" spans="1:5" s="5" customFormat="1">
      <c r="A2" s="5" t="s">
        <v>42</v>
      </c>
      <c r="B2" s="4" t="s">
        <v>43</v>
      </c>
      <c r="C2" s="4" t="s">
        <v>44</v>
      </c>
      <c r="D2" s="4"/>
      <c r="E2" s="4" t="s">
        <v>45</v>
      </c>
    </row>
    <row r="4" spans="1:5">
      <c r="A4" s="14">
        <v>40513</v>
      </c>
      <c r="B4" s="11"/>
      <c r="C4" s="11"/>
      <c r="D4" s="11"/>
      <c r="E4" s="11"/>
    </row>
    <row r="5" spans="1:5">
      <c r="A5" t="s">
        <v>43</v>
      </c>
      <c r="B5" s="17">
        <v>200000</v>
      </c>
      <c r="C5" s="11"/>
      <c r="D5" s="11"/>
      <c r="E5" s="11"/>
    </row>
    <row r="6" spans="1:5">
      <c r="A6" t="s">
        <v>46</v>
      </c>
      <c r="B6" s="17"/>
      <c r="C6" s="24">
        <v>-75000</v>
      </c>
      <c r="D6" s="11"/>
      <c r="E6" s="11"/>
    </row>
    <row r="7" spans="1:5">
      <c r="A7" t="s">
        <v>47</v>
      </c>
      <c r="B7" s="17"/>
      <c r="C7" s="24">
        <v>-1500</v>
      </c>
      <c r="D7" s="11"/>
      <c r="E7" s="11"/>
    </row>
    <row r="8" spans="1:5">
      <c r="A8" t="s">
        <v>45</v>
      </c>
      <c r="B8" s="17"/>
      <c r="C8" s="24"/>
      <c r="D8" s="11"/>
      <c r="E8" s="11">
        <f>B5+C6+C7</f>
        <v>123500</v>
      </c>
    </row>
    <row r="9" spans="1:5">
      <c r="B9" s="17"/>
      <c r="C9" s="24"/>
      <c r="D9" s="11"/>
      <c r="E9" s="11"/>
    </row>
    <row r="10" spans="1:5">
      <c r="A10" s="14">
        <v>40725</v>
      </c>
      <c r="B10" s="17"/>
      <c r="C10" s="24"/>
      <c r="D10" s="11"/>
      <c r="E10" s="11"/>
    </row>
    <row r="11" spans="1:5">
      <c r="A11" t="s">
        <v>43</v>
      </c>
      <c r="B11" s="17">
        <v>116000</v>
      </c>
      <c r="C11" s="24"/>
      <c r="D11" s="11"/>
      <c r="E11" s="11"/>
    </row>
    <row r="12" spans="1:5">
      <c r="A12" t="s">
        <v>47</v>
      </c>
      <c r="B12" s="17"/>
      <c r="C12" s="24">
        <v>-1500</v>
      </c>
      <c r="D12" s="11"/>
      <c r="E12" s="11"/>
    </row>
    <row r="13" spans="1:5">
      <c r="A13" t="s">
        <v>45</v>
      </c>
      <c r="B13" s="17"/>
      <c r="C13" s="24"/>
      <c r="D13" s="11"/>
      <c r="E13" s="11">
        <f>B11+C12</f>
        <v>114500</v>
      </c>
    </row>
    <row r="14" spans="1:5">
      <c r="B14" s="17"/>
      <c r="C14" s="24"/>
      <c r="D14" s="11"/>
      <c r="E14" s="11"/>
    </row>
    <row r="15" spans="1:5">
      <c r="A15" s="14">
        <v>40878</v>
      </c>
      <c r="B15" s="17"/>
      <c r="C15" s="24"/>
      <c r="D15" s="11"/>
      <c r="E15" s="11"/>
    </row>
    <row r="16" spans="1:5">
      <c r="A16" t="s">
        <v>43</v>
      </c>
      <c r="B16" s="17">
        <v>200000</v>
      </c>
      <c r="C16" s="24"/>
      <c r="D16" s="11"/>
      <c r="E16" s="11"/>
    </row>
    <row r="17" spans="1:7">
      <c r="A17" t="s">
        <v>48</v>
      </c>
      <c r="B17" s="17"/>
      <c r="C17" s="24">
        <v>-80000</v>
      </c>
      <c r="D17" s="11"/>
      <c r="E17" s="11"/>
    </row>
    <row r="18" spans="1:7">
      <c r="A18" t="s">
        <v>45</v>
      </c>
      <c r="B18" s="17"/>
      <c r="C18" s="24"/>
      <c r="D18" s="11"/>
      <c r="E18" s="11">
        <f>B16+C17</f>
        <v>120000</v>
      </c>
    </row>
    <row r="19" spans="1:7">
      <c r="B19" s="17"/>
      <c r="C19" s="24"/>
      <c r="D19" s="11"/>
      <c r="E19" s="11"/>
    </row>
    <row r="20" spans="1:7">
      <c r="A20" s="14">
        <v>41096</v>
      </c>
      <c r="B20" s="17"/>
      <c r="C20" s="24"/>
      <c r="D20" s="11"/>
      <c r="E20" s="11"/>
    </row>
    <row r="21" spans="1:7">
      <c r="A21" t="s">
        <v>43</v>
      </c>
      <c r="B21" s="17">
        <v>105000</v>
      </c>
      <c r="C21" s="24">
        <v>0</v>
      </c>
      <c r="D21" s="11"/>
      <c r="E21" s="11">
        <f>B21+C21</f>
        <v>105000</v>
      </c>
    </row>
    <row r="22" spans="1:7">
      <c r="B22" s="17"/>
      <c r="C22" s="24"/>
      <c r="D22" s="11"/>
      <c r="E22" s="11"/>
    </row>
    <row r="23" spans="1:7">
      <c r="A23" s="14">
        <v>41250</v>
      </c>
      <c r="B23" s="18"/>
      <c r="C23" s="24"/>
      <c r="D23" s="12"/>
      <c r="E23" s="12"/>
    </row>
    <row r="24" spans="1:7">
      <c r="A24" t="s">
        <v>43</v>
      </c>
      <c r="B24" s="19">
        <v>200000</v>
      </c>
      <c r="C24" s="24"/>
      <c r="D24" s="11"/>
      <c r="E24" s="11"/>
    </row>
    <row r="25" spans="1:7">
      <c r="A25" t="s">
        <v>46</v>
      </c>
      <c r="C25" s="24">
        <v>-75000</v>
      </c>
      <c r="D25" s="11"/>
      <c r="E25" s="11">
        <f>B24+C25</f>
        <v>125000</v>
      </c>
    </row>
    <row r="26" spans="1:7">
      <c r="C26" s="24"/>
      <c r="D26" s="11"/>
      <c r="E26" s="11"/>
    </row>
    <row r="27" spans="1:7">
      <c r="A27" s="14">
        <v>41525</v>
      </c>
      <c r="C27" s="24"/>
      <c r="D27" s="11"/>
      <c r="E27" s="11"/>
    </row>
    <row r="28" spans="1:7">
      <c r="A28" t="s">
        <v>43</v>
      </c>
      <c r="B28" s="19">
        <v>20000</v>
      </c>
      <c r="C28" s="24"/>
      <c r="D28" s="11"/>
      <c r="E28" s="11">
        <f>B28+C29</f>
        <v>20000</v>
      </c>
      <c r="G28" t="s">
        <v>102</v>
      </c>
    </row>
    <row r="29" spans="1:7">
      <c r="C29" s="24"/>
      <c r="D29" s="11"/>
      <c r="E29" s="11"/>
    </row>
    <row r="30" spans="1:7">
      <c r="A30" s="14">
        <v>41608</v>
      </c>
      <c r="C30" s="24"/>
      <c r="D30" s="11"/>
      <c r="E30" s="11"/>
    </row>
    <row r="31" spans="1:7">
      <c r="A31" t="s">
        <v>103</v>
      </c>
      <c r="C31" s="24">
        <v>-298050</v>
      </c>
      <c r="D31" s="11"/>
      <c r="E31" s="11">
        <f>C31</f>
        <v>-298050</v>
      </c>
    </row>
    <row r="32" spans="1:7">
      <c r="C32" s="24"/>
      <c r="D32" s="11"/>
      <c r="E32" s="11"/>
    </row>
    <row r="33" spans="1:5">
      <c r="A33" s="14">
        <v>41612</v>
      </c>
      <c r="C33" s="24"/>
      <c r="D33" s="11"/>
      <c r="E33" s="11"/>
    </row>
    <row r="34" spans="1:5">
      <c r="A34" t="s">
        <v>43</v>
      </c>
      <c r="B34" s="30">
        <v>200000</v>
      </c>
      <c r="C34" s="24"/>
      <c r="D34" s="11"/>
      <c r="E34" s="11"/>
    </row>
    <row r="35" spans="1:5">
      <c r="A35" t="s">
        <v>46</v>
      </c>
      <c r="C35" s="24">
        <v>-80000</v>
      </c>
      <c r="D35" s="11"/>
      <c r="E35" s="11">
        <f>B34+C35</f>
        <v>120000</v>
      </c>
    </row>
    <row r="36" spans="1:5">
      <c r="C36" s="24"/>
      <c r="D36" s="11"/>
      <c r="E36" s="11"/>
    </row>
    <row r="37" spans="1:5">
      <c r="A37" s="14">
        <v>41654</v>
      </c>
      <c r="C37" s="24"/>
      <c r="D37" s="11"/>
      <c r="E37" s="11"/>
    </row>
    <row r="38" spans="1:5">
      <c r="A38" t="s">
        <v>103</v>
      </c>
      <c r="C38" s="24">
        <v>-140000</v>
      </c>
      <c r="D38" s="11"/>
      <c r="E38" s="11">
        <f>C38</f>
        <v>-140000</v>
      </c>
    </row>
    <row r="39" spans="1:5">
      <c r="C39" s="24"/>
      <c r="D39" s="11"/>
      <c r="E39" s="11"/>
    </row>
    <row r="40" spans="1:5">
      <c r="A40" s="5" t="s">
        <v>8</v>
      </c>
      <c r="B40" s="11">
        <f>SUM(B5:B39)</f>
        <v>1041000</v>
      </c>
      <c r="C40" s="24"/>
      <c r="D40" s="11"/>
      <c r="E40" s="15">
        <f>SUM(E8:E39)</f>
        <v>289950</v>
      </c>
    </row>
    <row r="41" spans="1:5">
      <c r="B41" s="11"/>
      <c r="C41" s="24"/>
      <c r="D41" s="11"/>
      <c r="E41" s="11"/>
    </row>
    <row r="42" spans="1:5">
      <c r="A42" t="s">
        <v>49</v>
      </c>
      <c r="B42" s="11"/>
      <c r="C42" s="24">
        <v>-23000</v>
      </c>
      <c r="D42" s="11"/>
      <c r="E42" s="11"/>
    </row>
    <row r="43" spans="1:5">
      <c r="A43" t="s">
        <v>50</v>
      </c>
      <c r="B43" s="11"/>
      <c r="C43" s="24"/>
      <c r="D43" s="11"/>
      <c r="E43" s="11"/>
    </row>
    <row r="44" spans="1:5">
      <c r="A44" t="s">
        <v>51</v>
      </c>
      <c r="B44" s="11"/>
      <c r="C44" s="24"/>
      <c r="D44" s="11"/>
      <c r="E44" s="11"/>
    </row>
    <row r="45" spans="1:5">
      <c r="B45" s="11"/>
      <c r="C45" s="24"/>
      <c r="D45" s="12"/>
      <c r="E45" s="12"/>
    </row>
    <row r="46" spans="1:5">
      <c r="A46" t="s">
        <v>52</v>
      </c>
      <c r="B46" s="11"/>
      <c r="C46" s="25">
        <v>-2200</v>
      </c>
      <c r="D46" s="11"/>
      <c r="E46" s="11"/>
    </row>
    <row r="47" spans="1:5">
      <c r="A47" t="s">
        <v>53</v>
      </c>
      <c r="B47" s="11"/>
      <c r="C47" s="25"/>
      <c r="D47" s="11"/>
      <c r="E47" s="16"/>
    </row>
    <row r="48" spans="1:5">
      <c r="B48" s="11"/>
      <c r="C48" s="25"/>
    </row>
    <row r="49" spans="1:5">
      <c r="A49" t="s">
        <v>73</v>
      </c>
      <c r="C49" s="24">
        <v>-7500</v>
      </c>
    </row>
    <row r="50" spans="1:5">
      <c r="C50" s="24"/>
    </row>
    <row r="51" spans="1:5">
      <c r="A51" t="s">
        <v>74</v>
      </c>
      <c r="C51" s="26">
        <v>-257250</v>
      </c>
      <c r="D51" s="21"/>
      <c r="E51" s="22"/>
    </row>
    <row r="52" spans="1:5">
      <c r="B52" s="11"/>
      <c r="C52" s="11"/>
      <c r="E52" s="20">
        <f>C42+C46+C49+C51</f>
        <v>-289950</v>
      </c>
    </row>
    <row r="53" spans="1:5">
      <c r="B53" s="11"/>
      <c r="C53" s="11"/>
    </row>
    <row r="54" spans="1:5">
      <c r="A54" s="5" t="s">
        <v>54</v>
      </c>
    </row>
    <row r="55" spans="1:5" ht="15" thickBot="1">
      <c r="A55" s="5" t="s">
        <v>108</v>
      </c>
      <c r="E55" s="23">
        <f>E40+E52</f>
        <v>0</v>
      </c>
    </row>
    <row r="56" spans="1:5" ht="15" thickTop="1"/>
    <row r="59" spans="1:5">
      <c r="A59" s="14"/>
    </row>
  </sheetData>
  <printOptions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H25" sqref="H25"/>
    </sheetView>
  </sheetViews>
  <sheetFormatPr defaultRowHeight="14.25"/>
  <cols>
    <col min="8" max="8" width="15.25" bestFit="1" customWidth="1"/>
  </cols>
  <sheetData>
    <row r="1" spans="1:13">
      <c r="B1" s="5" t="s">
        <v>28</v>
      </c>
      <c r="H1" s="4" t="s">
        <v>14</v>
      </c>
    </row>
    <row r="4" spans="1:13">
      <c r="A4" t="s">
        <v>23</v>
      </c>
      <c r="H4" s="2">
        <f>'Current Account (00042-4)'!F33</f>
        <v>166230</v>
      </c>
    </row>
    <row r="6" spans="1:13">
      <c r="A6" t="s">
        <v>37</v>
      </c>
      <c r="H6" s="2">
        <f>'Savings Account (04300-9)'!F138</f>
        <v>3853808.9300000011</v>
      </c>
    </row>
    <row r="8" spans="1:13">
      <c r="A8" t="s">
        <v>31</v>
      </c>
      <c r="H8" s="2">
        <f>'Fixed Interest Account (00437-5'!F83</f>
        <v>0</v>
      </c>
      <c r="M8" s="29"/>
    </row>
    <row r="10" spans="1:13">
      <c r="A10" t="s">
        <v>121</v>
      </c>
      <c r="H10" s="2">
        <f>'Petty Cash'!H33</f>
        <v>228425</v>
      </c>
    </row>
    <row r="12" spans="1:13">
      <c r="A12" t="s">
        <v>114</v>
      </c>
      <c r="H12" s="2">
        <f>'Golf Fund Raiser Account'!E55</f>
        <v>0</v>
      </c>
    </row>
    <row r="14" spans="1:13" s="5" customFormat="1">
      <c r="A14" s="5" t="s">
        <v>8</v>
      </c>
      <c r="H14" s="6">
        <f>SUM(H4:H13)</f>
        <v>4248463.9300000016</v>
      </c>
    </row>
    <row r="21" spans="8:8">
      <c r="H21" s="2"/>
    </row>
    <row r="24" spans="8:8">
      <c r="H24" s="2"/>
    </row>
  </sheetData>
  <printOptions gridLine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K15" sqref="K15"/>
    </sheetView>
  </sheetViews>
  <sheetFormatPr defaultRowHeight="14.25"/>
  <cols>
    <col min="1" max="1" width="11.125" bestFit="1" customWidth="1"/>
    <col min="8" max="8" width="9" customWidth="1"/>
    <col min="9" max="9" width="8.875" customWidth="1"/>
    <col min="10" max="10" width="9" customWidth="1"/>
    <col min="11" max="11" width="15.25" bestFit="1" customWidth="1"/>
  </cols>
  <sheetData>
    <row r="1" spans="1:11">
      <c r="A1" s="5" t="s">
        <v>0</v>
      </c>
      <c r="C1" s="5" t="s">
        <v>85</v>
      </c>
      <c r="G1" s="5" t="s">
        <v>1</v>
      </c>
      <c r="K1" s="4" t="s">
        <v>2</v>
      </c>
    </row>
    <row r="4" spans="1:11">
      <c r="A4" s="1">
        <v>41308</v>
      </c>
      <c r="C4" s="28" t="s">
        <v>87</v>
      </c>
      <c r="G4" t="s">
        <v>89</v>
      </c>
      <c r="K4" s="2">
        <v>5000000</v>
      </c>
    </row>
    <row r="5" spans="1:11">
      <c r="A5" s="1">
        <v>41319</v>
      </c>
      <c r="C5" s="28" t="s">
        <v>87</v>
      </c>
      <c r="G5" t="s">
        <v>88</v>
      </c>
      <c r="K5" s="2">
        <v>-2498500</v>
      </c>
    </row>
    <row r="6" spans="1:11">
      <c r="A6" s="1">
        <v>41451</v>
      </c>
      <c r="C6" s="28" t="s">
        <v>87</v>
      </c>
      <c r="G6" t="s">
        <v>88</v>
      </c>
      <c r="K6" s="2">
        <v>-2498500</v>
      </c>
    </row>
    <row r="7" spans="1:11">
      <c r="A7" s="1"/>
    </row>
    <row r="8" spans="1:11">
      <c r="A8" s="1"/>
      <c r="K8" s="2"/>
    </row>
    <row r="9" spans="1:11">
      <c r="A9" s="1"/>
    </row>
    <row r="10" spans="1:11">
      <c r="A10" s="1"/>
      <c r="K10" s="2"/>
    </row>
    <row r="11" spans="1:11">
      <c r="A11" s="1"/>
    </row>
    <row r="12" spans="1:11">
      <c r="A12" s="1"/>
    </row>
    <row r="13" spans="1:11">
      <c r="A13" s="1"/>
    </row>
    <row r="14" spans="1:11">
      <c r="A14" s="1"/>
    </row>
    <row r="15" spans="1:11">
      <c r="A15" s="1"/>
    </row>
    <row r="16" spans="1:11">
      <c r="A16" s="1"/>
    </row>
    <row r="17" spans="1:11">
      <c r="A17" s="1"/>
    </row>
    <row r="18" spans="1:11">
      <c r="A18" s="1"/>
    </row>
    <row r="19" spans="1:11">
      <c r="A19" s="1"/>
      <c r="K19" s="2"/>
    </row>
    <row r="20" spans="1:11">
      <c r="A20" s="1"/>
    </row>
    <row r="21" spans="1:11">
      <c r="A21" s="1"/>
    </row>
    <row r="22" spans="1:11">
      <c r="A22" s="1"/>
      <c r="K22" s="2"/>
    </row>
    <row r="23" spans="1:11">
      <c r="A23" s="1"/>
    </row>
    <row r="24" spans="1:11" s="5" customFormat="1">
      <c r="A24" s="5" t="s">
        <v>86</v>
      </c>
      <c r="K24" s="6">
        <v>0</v>
      </c>
    </row>
  </sheetData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Account (00042-4)</vt:lpstr>
      <vt:lpstr>Savings Account (04300-9)</vt:lpstr>
      <vt:lpstr>Fixed Interest Account (00437-5</vt:lpstr>
      <vt:lpstr>Petty Cash</vt:lpstr>
      <vt:lpstr>Golf Fund Raiser Account</vt:lpstr>
      <vt:lpstr>Total All Accounts</vt:lpstr>
      <vt:lpstr>CONFIRMED PLEDGES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Pavilion</cp:lastModifiedBy>
  <cp:lastPrinted>2012-05-23T16:28:14Z</cp:lastPrinted>
  <dcterms:created xsi:type="dcterms:W3CDTF">2012-02-24T16:43:13Z</dcterms:created>
  <dcterms:modified xsi:type="dcterms:W3CDTF">2015-03-03T16:03:33Z</dcterms:modified>
</cp:coreProperties>
</file>